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U:\PROGRAM MANAGEMENT\RFP &amp; Continuing Applications\OLDER AMERICANS ACT\2024 OAA HMK, CHO, ADCO\RFP Docs\Final\"/>
    </mc:Choice>
  </mc:AlternateContent>
  <xr:revisionPtr revIDLastSave="0" documentId="8_{0E78B841-D914-4EE6-B9FB-B36C3C4B5BC6}" xr6:coauthVersionLast="47" xr6:coauthVersionMax="47" xr10:uidLastSave="{00000000-0000-0000-0000-000000000000}"/>
  <bookViews>
    <workbookView xWindow="-120" yWindow="-120" windowWidth="29040" windowHeight="15840" tabRatio="827" xr2:uid="{00000000-000D-0000-FFFF-FFFF00000000}"/>
  </bookViews>
  <sheets>
    <sheet name="Instructions-Contract Module" sheetId="4" r:id="rId1"/>
    <sheet name="Personnel Allocations " sheetId="1" r:id="rId2"/>
    <sheet name="Support Budget" sheetId="2" r:id="rId3"/>
    <sheet name="Supporting Budget Schedule" sheetId="3" r:id="rId4"/>
    <sheet name="Instructions-Rate Request" sheetId="5" r:id="rId5"/>
    <sheet name="Service Rate" sheetId="6" r:id="rId6"/>
  </sheets>
  <externalReferences>
    <externalReference r:id="rId7"/>
  </externalReferences>
  <definedNames>
    <definedName name="_xlnm.Print_Area" localSheetId="1">'Personnel Allocations '!$A$1:$AH$43</definedName>
    <definedName name="_xlnm.Print_Area" localSheetId="2">'Support Budget'!$E:$N</definedName>
    <definedName name="_xlnm.Print_Area" localSheetId="3">'Supporting Budget Schedule'!$D$1:$E$54</definedName>
    <definedName name="_xlnm.Print_Titles" localSheetId="1">'Personnel Allocations '!$A:$E</definedName>
    <definedName name="_xlnm.Print_Titles" localSheetId="2">'Support Budget'!$A:$D</definedName>
    <definedName name="_xlnm.Print_Titles" localSheetId="3">'Supporting Budget Schedule'!$A:$C</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3" l="1"/>
  <c r="C48" i="3"/>
  <c r="C46" i="3"/>
  <c r="C44" i="3"/>
  <c r="C42" i="3"/>
  <c r="C40" i="3"/>
  <c r="C38" i="3"/>
  <c r="C36" i="3"/>
  <c r="C34" i="3"/>
  <c r="C28" i="3"/>
  <c r="C27" i="3"/>
  <c r="C26" i="3"/>
  <c r="C30" i="3"/>
  <c r="F30" i="3"/>
  <c r="F25" i="3"/>
  <c r="E25" i="3"/>
  <c r="F42" i="3"/>
  <c r="F27" i="3"/>
  <c r="F26" i="3"/>
  <c r="F28" i="3" s="1"/>
  <c r="G7" i="2"/>
  <c r="J11" i="2"/>
  <c r="J12" i="2"/>
  <c r="J13" i="2"/>
  <c r="J14" i="2"/>
  <c r="J15" i="2"/>
  <c r="J16" i="2"/>
  <c r="J17" i="2"/>
  <c r="J18" i="2"/>
  <c r="J19" i="2"/>
  <c r="J20" i="2"/>
  <c r="J21" i="2"/>
  <c r="J22" i="2"/>
  <c r="J23" i="2"/>
  <c r="J24" i="2"/>
  <c r="J25" i="2"/>
  <c r="J26" i="2"/>
  <c r="J27" i="2"/>
  <c r="I9" i="2"/>
  <c r="I10" i="2"/>
  <c r="I11" i="2"/>
  <c r="I12" i="2"/>
  <c r="I13" i="2"/>
  <c r="I14" i="2"/>
  <c r="I15" i="2"/>
  <c r="I16" i="2"/>
  <c r="I17" i="2"/>
  <c r="I18" i="2"/>
  <c r="I19" i="2"/>
  <c r="I20" i="2"/>
  <c r="I21" i="2"/>
  <c r="I22" i="2"/>
  <c r="I23" i="2"/>
  <c r="I24" i="2"/>
  <c r="I25" i="2"/>
  <c r="I26" i="2"/>
  <c r="I27" i="2"/>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10" i="1"/>
  <c r="D13" i="6"/>
  <c r="D14" i="6"/>
  <c r="D15" i="6"/>
  <c r="D16" i="6"/>
  <c r="D17" i="6"/>
  <c r="D18" i="6"/>
  <c r="D19" i="6"/>
  <c r="D20" i="6"/>
  <c r="D21" i="6"/>
  <c r="D22" i="6"/>
  <c r="D23" i="6"/>
  <c r="D24" i="6"/>
  <c r="D25" i="6"/>
  <c r="D26" i="6"/>
  <c r="D27" i="6"/>
  <c r="D28" i="6"/>
  <c r="D29" i="6"/>
  <c r="D30" i="6"/>
  <c r="D31" i="6"/>
  <c r="D12" i="6"/>
  <c r="B13" i="6"/>
  <c r="B14" i="6"/>
  <c r="B15" i="6"/>
  <c r="B16" i="6"/>
  <c r="B17" i="6"/>
  <c r="B18" i="6"/>
  <c r="B19" i="6"/>
  <c r="B20" i="6"/>
  <c r="B21" i="6"/>
  <c r="B22" i="6"/>
  <c r="B23" i="6"/>
  <c r="B24" i="6"/>
  <c r="B25" i="6"/>
  <c r="B26" i="6"/>
  <c r="B27" i="6"/>
  <c r="B28" i="6"/>
  <c r="B29" i="6"/>
  <c r="B30" i="6"/>
  <c r="B31" i="6"/>
  <c r="B12" i="6"/>
  <c r="D10" i="2"/>
  <c r="D5" i="6"/>
  <c r="J5" i="6" s="1"/>
  <c r="K7" i="6"/>
  <c r="K6" i="6"/>
  <c r="K5" i="6"/>
  <c r="C51" i="6"/>
  <c r="L30" i="6" s="1"/>
  <c r="E30" i="6" s="1"/>
  <c r="F30" i="6" s="1"/>
  <c r="B51" i="6"/>
  <c r="K30" i="6" s="1"/>
  <c r="C32" i="6"/>
  <c r="J31" i="6"/>
  <c r="E29" i="6"/>
  <c r="F29" i="6" s="1"/>
  <c r="E28" i="6"/>
  <c r="E27" i="6"/>
  <c r="A27" i="6"/>
  <c r="E26" i="6"/>
  <c r="A26" i="6"/>
  <c r="E25" i="6"/>
  <c r="F25" i="6" s="1"/>
  <c r="E24" i="6"/>
  <c r="F24" i="6" s="1"/>
  <c r="E23" i="6"/>
  <c r="E22" i="6"/>
  <c r="E21" i="6"/>
  <c r="E20" i="6"/>
  <c r="E19" i="6"/>
  <c r="E18" i="6"/>
  <c r="E17" i="6"/>
  <c r="E16" i="6"/>
  <c r="E15" i="6"/>
  <c r="E14" i="6"/>
  <c r="E13" i="6"/>
  <c r="D32" i="6"/>
  <c r="B32" i="6"/>
  <c r="J7" i="6"/>
  <c r="J6" i="6"/>
  <c r="F48" i="3" l="1"/>
  <c r="F50" i="3" s="1"/>
  <c r="F32" i="3"/>
  <c r="F26" i="6"/>
  <c r="F23" i="6"/>
  <c r="F16" i="6"/>
  <c r="F17" i="6"/>
  <c r="F22" i="6"/>
  <c r="F13" i="6"/>
  <c r="F18" i="6"/>
  <c r="F27" i="6"/>
  <c r="F14" i="6"/>
  <c r="F19" i="6"/>
  <c r="F15" i="6"/>
  <c r="F20" i="6"/>
  <c r="F28" i="6"/>
  <c r="F21" i="6"/>
  <c r="K31" i="6"/>
  <c r="D10" i="1" l="1"/>
  <c r="E10" i="1" s="1"/>
  <c r="F10" i="1"/>
  <c r="K10" i="1" s="1"/>
  <c r="D11" i="1"/>
  <c r="E11" i="1" s="1"/>
  <c r="F11" i="1"/>
  <c r="K11" i="1" s="1"/>
  <c r="D12" i="1"/>
  <c r="E12" i="1" s="1"/>
  <c r="F12" i="1"/>
  <c r="K12" i="1" s="1"/>
  <c r="D13" i="1"/>
  <c r="E13" i="1" s="1"/>
  <c r="F13" i="1"/>
  <c r="K13" i="1" s="1"/>
  <c r="D14" i="1"/>
  <c r="E14" i="1" s="1"/>
  <c r="AF14" i="1" s="1"/>
  <c r="F14" i="1"/>
  <c r="K14" i="1" s="1"/>
  <c r="D15" i="1"/>
  <c r="E15" i="1" s="1"/>
  <c r="Z15" i="1" s="1"/>
  <c r="F15" i="1"/>
  <c r="D16" i="1"/>
  <c r="E16" i="1" s="1"/>
  <c r="F16" i="1"/>
  <c r="K16" i="1" s="1"/>
  <c r="D17" i="1"/>
  <c r="E17" i="1" s="1"/>
  <c r="T17" i="1" s="1"/>
  <c r="F17" i="1"/>
  <c r="K17" i="1"/>
  <c r="D18" i="1"/>
  <c r="E18" i="1" s="1"/>
  <c r="F18" i="1"/>
  <c r="K18" i="1" s="1"/>
  <c r="D19" i="1"/>
  <c r="E19" i="1" s="1"/>
  <c r="W19" i="1" s="1"/>
  <c r="F19" i="1"/>
  <c r="K19" i="1" s="1"/>
  <c r="AE19" i="1" s="1"/>
  <c r="D20" i="1"/>
  <c r="E20" i="1" s="1"/>
  <c r="T20" i="1" s="1"/>
  <c r="F20" i="1"/>
  <c r="K20" i="1"/>
  <c r="D21" i="1"/>
  <c r="E21" i="1" s="1"/>
  <c r="F21" i="1"/>
  <c r="K21" i="1" s="1"/>
  <c r="D22" i="1"/>
  <c r="E22" i="1" s="1"/>
  <c r="F22" i="1"/>
  <c r="K22" i="1"/>
  <c r="D23" i="1"/>
  <c r="E23" i="1" s="1"/>
  <c r="F23" i="1"/>
  <c r="K23" i="1" s="1"/>
  <c r="D24" i="1"/>
  <c r="E24" i="1" s="1"/>
  <c r="Z24" i="1" s="1"/>
  <c r="F24" i="1"/>
  <c r="K24" i="1" s="1"/>
  <c r="D25" i="1"/>
  <c r="E25" i="1" s="1"/>
  <c r="F25" i="1"/>
  <c r="K25" i="1" s="1"/>
  <c r="D26" i="1"/>
  <c r="E26" i="1" s="1"/>
  <c r="F26" i="1"/>
  <c r="K26" i="1" s="1"/>
  <c r="D27" i="1"/>
  <c r="E27" i="1" s="1"/>
  <c r="F27" i="1"/>
  <c r="K27" i="1" s="1"/>
  <c r="D28" i="1"/>
  <c r="E28" i="1" s="1"/>
  <c r="F28" i="1"/>
  <c r="K28" i="1" s="1"/>
  <c r="D29" i="1"/>
  <c r="E29" i="1" s="1"/>
  <c r="F29" i="1"/>
  <c r="K29" i="1" s="1"/>
  <c r="M29" i="1" s="1"/>
  <c r="D30" i="1"/>
  <c r="E30" i="1" s="1"/>
  <c r="F30" i="1"/>
  <c r="K30" i="1" s="1"/>
  <c r="D31" i="1"/>
  <c r="E31" i="1" s="1"/>
  <c r="Z31" i="1" s="1"/>
  <c r="F31" i="1"/>
  <c r="K31" i="1" s="1"/>
  <c r="D32" i="1"/>
  <c r="E32" i="1" s="1"/>
  <c r="F32" i="1"/>
  <c r="K32" i="1" s="1"/>
  <c r="D33" i="1"/>
  <c r="E33" i="1" s="1"/>
  <c r="Z33" i="1" s="1"/>
  <c r="F33" i="1"/>
  <c r="K33" i="1" s="1"/>
  <c r="D34" i="1"/>
  <c r="E34" i="1"/>
  <c r="W34" i="1" s="1"/>
  <c r="F34" i="1"/>
  <c r="K34" i="1" s="1"/>
  <c r="Y34" i="1" s="1"/>
  <c r="D35" i="1"/>
  <c r="E35" i="1"/>
  <c r="F35" i="1"/>
  <c r="K35" i="1" s="1"/>
  <c r="G36" i="1"/>
  <c r="H36" i="1"/>
  <c r="I36" i="1"/>
  <c r="J36" i="1"/>
  <c r="C38" i="1"/>
  <c r="A4" i="2"/>
  <c r="A5" i="2"/>
  <c r="D9" i="2"/>
  <c r="D11" i="2"/>
  <c r="N11" i="2" s="1"/>
  <c r="D12" i="2"/>
  <c r="N12" i="2" s="1"/>
  <c r="D13" i="2"/>
  <c r="N13" i="2" s="1"/>
  <c r="D14" i="2"/>
  <c r="N14" i="2" s="1"/>
  <c r="D15" i="2"/>
  <c r="N15" i="2" s="1"/>
  <c r="D16" i="2"/>
  <c r="N16" i="2" s="1"/>
  <c r="D17" i="2"/>
  <c r="N17" i="2" s="1"/>
  <c r="D18" i="2"/>
  <c r="N18" i="2" s="1"/>
  <c r="D19" i="2"/>
  <c r="N19" i="2" s="1"/>
  <c r="D20" i="2"/>
  <c r="N20" i="2" s="1"/>
  <c r="D21" i="2"/>
  <c r="N21" i="2" s="1"/>
  <c r="D22" i="2"/>
  <c r="N22" i="2" s="1"/>
  <c r="D23" i="2"/>
  <c r="N23" i="2" s="1"/>
  <c r="D24" i="2"/>
  <c r="N24" i="2" s="1"/>
  <c r="D25" i="2"/>
  <c r="N25" i="2" s="1"/>
  <c r="D26" i="2"/>
  <c r="N26" i="2" s="1"/>
  <c r="D27" i="2"/>
  <c r="N27" i="2" s="1"/>
  <c r="B28" i="2"/>
  <c r="K28" i="2"/>
  <c r="L28" i="2"/>
  <c r="G30" i="2"/>
  <c r="G31" i="2" s="1"/>
  <c r="H30" i="2"/>
  <c r="H31" i="2" s="1"/>
  <c r="I30" i="2"/>
  <c r="I31" i="2" s="1"/>
  <c r="K30" i="2"/>
  <c r="K31" i="2" s="1"/>
  <c r="L31" i="2"/>
  <c r="B37" i="2"/>
  <c r="D27" i="3"/>
  <c r="E27" i="3"/>
  <c r="D30" i="3"/>
  <c r="E30" i="3"/>
  <c r="D42" i="3"/>
  <c r="E42" i="3"/>
  <c r="C53" i="3"/>
  <c r="AF35" i="1"/>
  <c r="T16" i="1"/>
  <c r="W16" i="1"/>
  <c r="AC16" i="1"/>
  <c r="P25" i="1"/>
  <c r="Q25" i="1" s="1"/>
  <c r="M12" i="1"/>
  <c r="Y12" i="1"/>
  <c r="S20" i="1"/>
  <c r="P20" i="1"/>
  <c r="P13" i="1"/>
  <c r="Y29" i="1"/>
  <c r="M20" i="1"/>
  <c r="V20" i="1"/>
  <c r="Y20" i="1"/>
  <c r="AB20" i="1"/>
  <c r="AE20" i="1"/>
  <c r="W15" i="1"/>
  <c r="AC15" i="1"/>
  <c r="AB11" i="1"/>
  <c r="AF21" i="1"/>
  <c r="M28" i="1"/>
  <c r="N28" i="1" s="1"/>
  <c r="V22" i="1"/>
  <c r="S22" i="1"/>
  <c r="AE22" i="1"/>
  <c r="Y22" i="1"/>
  <c r="AE32" i="1"/>
  <c r="S32" i="1"/>
  <c r="M32" i="1"/>
  <c r="V32" i="1"/>
  <c r="P32" i="1"/>
  <c r="Y32" i="1"/>
  <c r="W35" i="1"/>
  <c r="Z35" i="1"/>
  <c r="AC32" i="1"/>
  <c r="AF32" i="1"/>
  <c r="V25" i="1"/>
  <c r="AB25" i="1"/>
  <c r="M25" i="1"/>
  <c r="N25" i="1" s="1"/>
  <c r="AE25" i="1"/>
  <c r="Y25" i="1"/>
  <c r="S25" i="1"/>
  <c r="AB21" i="1"/>
  <c r="V21" i="1"/>
  <c r="AC19" i="1"/>
  <c r="T19" i="1"/>
  <c r="Z26" i="1"/>
  <c r="AC26" i="1"/>
  <c r="W26" i="1"/>
  <c r="T26" i="1"/>
  <c r="AF18" i="1"/>
  <c r="Z18" i="1"/>
  <c r="AB13" i="1"/>
  <c r="AC22" i="1"/>
  <c r="AF22" i="1"/>
  <c r="M17" i="1"/>
  <c r="V17" i="1"/>
  <c r="F10" i="2" l="1"/>
  <c r="E10" i="2"/>
  <c r="H10" i="2"/>
  <c r="J10" i="2" s="1"/>
  <c r="P29" i="1"/>
  <c r="Z34" i="1"/>
  <c r="AE29" i="1"/>
  <c r="N20" i="1"/>
  <c r="AB29" i="1"/>
  <c r="V29" i="1"/>
  <c r="Z19" i="1"/>
  <c r="V19" i="1"/>
  <c r="AF24" i="1"/>
  <c r="Y19" i="1"/>
  <c r="V34" i="1"/>
  <c r="AC24" i="1"/>
  <c r="AB19" i="1"/>
  <c r="S14" i="1"/>
  <c r="P14" i="1"/>
  <c r="Q14" i="1" s="1"/>
  <c r="AB14" i="1"/>
  <c r="V14" i="1"/>
  <c r="M14" i="1"/>
  <c r="N14" i="1" s="1"/>
  <c r="AE14" i="1"/>
  <c r="Y14" i="1"/>
  <c r="Z27" i="1"/>
  <c r="AC27" i="1"/>
  <c r="AE23" i="1"/>
  <c r="M23" i="1"/>
  <c r="N23" i="1" s="1"/>
  <c r="S23" i="1"/>
  <c r="V23" i="1"/>
  <c r="P23" i="1"/>
  <c r="Q23" i="1" s="1"/>
  <c r="Y23" i="1"/>
  <c r="AB23" i="1"/>
  <c r="AC13" i="1"/>
  <c r="W13" i="1"/>
  <c r="Z13" i="1"/>
  <c r="T13" i="1"/>
  <c r="AF13" i="1"/>
  <c r="AE24" i="1"/>
  <c r="Q13" i="1"/>
  <c r="Y24" i="1"/>
  <c r="Z23" i="1"/>
  <c r="Q20" i="1"/>
  <c r="M34" i="1"/>
  <c r="N34" i="1" s="1"/>
  <c r="AC20" i="1"/>
  <c r="S34" i="1"/>
  <c r="AE34" i="1"/>
  <c r="P17" i="1"/>
  <c r="Q17" i="1" s="1"/>
  <c r="Z11" i="1"/>
  <c r="AB24" i="1"/>
  <c r="AB34" i="1"/>
  <c r="AF11" i="1"/>
  <c r="AF20" i="1"/>
  <c r="Z20" i="1"/>
  <c r="W20" i="1"/>
  <c r="L34" i="2"/>
  <c r="K34" i="2"/>
  <c r="AC10" i="1"/>
  <c r="P33" i="1"/>
  <c r="Q33" i="1" s="1"/>
  <c r="S33" i="1"/>
  <c r="M33" i="1"/>
  <c r="N33" i="1" s="1"/>
  <c r="AE33" i="1"/>
  <c r="P30" i="1"/>
  <c r="Q30" i="1" s="1"/>
  <c r="V30" i="1"/>
  <c r="Y30" i="1"/>
  <c r="AB30" i="1"/>
  <c r="AE30" i="1"/>
  <c r="AF25" i="1"/>
  <c r="AC25" i="1"/>
  <c r="Z25" i="1"/>
  <c r="T25" i="1"/>
  <c r="W25" i="1"/>
  <c r="AC33" i="1"/>
  <c r="W33" i="1"/>
  <c r="T33" i="1"/>
  <c r="Z30" i="1"/>
  <c r="AC30" i="1"/>
  <c r="AF30" i="1"/>
  <c r="T30" i="1"/>
  <c r="W30" i="1"/>
  <c r="AB18" i="1"/>
  <c r="AE18" i="1"/>
  <c r="M18" i="1"/>
  <c r="N18" i="1" s="1"/>
  <c r="S18" i="1"/>
  <c r="P18" i="1"/>
  <c r="V18" i="1"/>
  <c r="Y18" i="1"/>
  <c r="T12" i="1"/>
  <c r="W12" i="1"/>
  <c r="Z12" i="1"/>
  <c r="AC12" i="1"/>
  <c r="AF12" i="1"/>
  <c r="Q29" i="1"/>
  <c r="Z29" i="1"/>
  <c r="AC29" i="1"/>
  <c r="W29" i="1"/>
  <c r="Y11" i="1"/>
  <c r="S11" i="1"/>
  <c r="V11" i="1"/>
  <c r="AE11" i="1"/>
  <c r="M11" i="1"/>
  <c r="N11" i="1" s="1"/>
  <c r="AC21" i="1"/>
  <c r="W28" i="1"/>
  <c r="Z28" i="1"/>
  <c r="AC28" i="1"/>
  <c r="AF28" i="1"/>
  <c r="T28" i="1"/>
  <c r="T14" i="1"/>
  <c r="Z14" i="1"/>
  <c r="AC14" i="1"/>
  <c r="V10" i="1"/>
  <c r="AB10" i="1"/>
  <c r="M10" i="1"/>
  <c r="N10" i="1" s="1"/>
  <c r="AE10" i="1"/>
  <c r="P10" i="1"/>
  <c r="Q10" i="1" s="1"/>
  <c r="S10" i="1"/>
  <c r="AE31" i="1"/>
  <c r="AF10" i="1"/>
  <c r="T10" i="1"/>
  <c r="W10" i="1"/>
  <c r="Z10" i="1"/>
  <c r="M27" i="1"/>
  <c r="N27" i="1" s="1"/>
  <c r="V27" i="1"/>
  <c r="P27" i="1"/>
  <c r="Q27" i="1" s="1"/>
  <c r="AF16" i="1"/>
  <c r="N12" i="1"/>
  <c r="AF31" i="1"/>
  <c r="AC31" i="1"/>
  <c r="W31" i="1"/>
  <c r="P19" i="1"/>
  <c r="Q19" i="1" s="1"/>
  <c r="N29" i="1"/>
  <c r="T31" i="1"/>
  <c r="V13" i="1"/>
  <c r="S13" i="1"/>
  <c r="Y13" i="1"/>
  <c r="AE13" i="1"/>
  <c r="N17" i="1"/>
  <c r="Y26" i="1"/>
  <c r="Z17" i="1"/>
  <c r="W17" i="1"/>
  <c r="AC17" i="1"/>
  <c r="AF17" i="1"/>
  <c r="M13" i="1"/>
  <c r="N13" i="1" s="1"/>
  <c r="S26" i="1"/>
  <c r="AB26" i="1"/>
  <c r="M26" i="1"/>
  <c r="N26" i="1" s="1"/>
  <c r="P26" i="1"/>
  <c r="Q26" i="1" s="1"/>
  <c r="V26" i="1"/>
  <c r="AE26" i="1"/>
  <c r="Y21" i="1"/>
  <c r="M21" i="1"/>
  <c r="N21" i="1" s="1"/>
  <c r="P28" i="1"/>
  <c r="Q28" i="1" s="1"/>
  <c r="W23" i="1"/>
  <c r="T35" i="1"/>
  <c r="AC35" i="1"/>
  <c r="N32" i="1"/>
  <c r="Q32" i="1"/>
  <c r="AB28" i="1"/>
  <c r="Y28" i="1"/>
  <c r="AF23" i="1"/>
  <c r="T23" i="1"/>
  <c r="P16" i="1"/>
  <c r="Q16" i="1" s="1"/>
  <c r="AE16" i="1"/>
  <c r="V16" i="1"/>
  <c r="M16" i="1"/>
  <c r="N16" i="1" s="1"/>
  <c r="Y16" i="1"/>
  <c r="AB16" i="1"/>
  <c r="S16" i="1"/>
  <c r="AB31" i="1"/>
  <c r="S31" i="1"/>
  <c r="Y31" i="1"/>
  <c r="P31" i="1"/>
  <c r="Q31" i="1" s="1"/>
  <c r="W32" i="1"/>
  <c r="S28" i="1"/>
  <c r="P35" i="1"/>
  <c r="Q35" i="1" s="1"/>
  <c r="AF19" i="1"/>
  <c r="V12" i="1"/>
  <c r="AB12" i="1"/>
  <c r="S12" i="1"/>
  <c r="AE12" i="1"/>
  <c r="P12" i="1"/>
  <c r="Q12" i="1" s="1"/>
  <c r="Z32" i="1"/>
  <c r="AE28" i="1"/>
  <c r="AC34" i="1"/>
  <c r="T34" i="1"/>
  <c r="AF34" i="1"/>
  <c r="K15" i="1"/>
  <c r="F36" i="1"/>
  <c r="S21" i="1"/>
  <c r="S27" i="1"/>
  <c r="Y27" i="1"/>
  <c r="AB27" i="1"/>
  <c r="AE27" i="1"/>
  <c r="T15" i="1"/>
  <c r="AF15" i="1"/>
  <c r="P22" i="1"/>
  <c r="Q22" i="1" s="1"/>
  <c r="AB22" i="1"/>
  <c r="V31" i="1"/>
  <c r="M31" i="1"/>
  <c r="N31" i="1" s="1"/>
  <c r="AB33" i="1"/>
  <c r="V33" i="1"/>
  <c r="Y33" i="1"/>
  <c r="T22" i="1"/>
  <c r="Z22" i="1"/>
  <c r="Q18" i="1"/>
  <c r="W18" i="1"/>
  <c r="T11" i="1"/>
  <c r="AC11" i="1"/>
  <c r="E38" i="1"/>
  <c r="D8" i="2" s="1"/>
  <c r="W11" i="1"/>
  <c r="AE21" i="1"/>
  <c r="V28" i="1"/>
  <c r="T18" i="1"/>
  <c r="M22" i="1"/>
  <c r="N22" i="1" s="1"/>
  <c r="V24" i="1"/>
  <c r="S24" i="1"/>
  <c r="M24" i="1"/>
  <c r="N24" i="1" s="1"/>
  <c r="P24" i="1"/>
  <c r="Q24" i="1" s="1"/>
  <c r="Z21" i="1"/>
  <c r="T21" i="1"/>
  <c r="W21" i="1"/>
  <c r="W22" i="1"/>
  <c r="AC18" i="1"/>
  <c r="D38" i="1"/>
  <c r="P21" i="1"/>
  <c r="Q21" i="1" s="1"/>
  <c r="T32" i="1"/>
  <c r="S29" i="1"/>
  <c r="Y17" i="1"/>
  <c r="AB17" i="1"/>
  <c r="AE17" i="1"/>
  <c r="S17" i="1"/>
  <c r="AC23" i="1"/>
  <c r="Y35" i="1"/>
  <c r="AE35" i="1"/>
  <c r="S35" i="1"/>
  <c r="V35" i="1"/>
  <c r="M35" i="1"/>
  <c r="N35" i="1" s="1"/>
  <c r="AB35" i="1"/>
  <c r="T29" i="1"/>
  <c r="AF29" i="1"/>
  <c r="AF26" i="1"/>
  <c r="Z16" i="1"/>
  <c r="AF33" i="1"/>
  <c r="M30" i="1"/>
  <c r="N30" i="1" s="1"/>
  <c r="S30" i="1"/>
  <c r="T27" i="1"/>
  <c r="W27" i="1"/>
  <c r="AF27" i="1"/>
  <c r="AB32" i="1"/>
  <c r="P34" i="1"/>
  <c r="Q34" i="1" s="1"/>
  <c r="T24" i="1"/>
  <c r="W24" i="1"/>
  <c r="S19" i="1"/>
  <c r="M19" i="1"/>
  <c r="N19" i="1" s="1"/>
  <c r="Y10" i="1"/>
  <c r="W14" i="1"/>
  <c r="P11" i="1"/>
  <c r="N10" i="2" l="1"/>
  <c r="Z38" i="1"/>
  <c r="Z39" i="1" s="1"/>
  <c r="I8" i="2"/>
  <c r="AF38" i="1"/>
  <c r="AF39" i="1" s="1"/>
  <c r="V41" i="1"/>
  <c r="T38" i="1"/>
  <c r="T39" i="1" s="1"/>
  <c r="G28" i="2" s="1"/>
  <c r="D28" i="2"/>
  <c r="V15" i="1"/>
  <c r="S15" i="1"/>
  <c r="S41" i="1" s="1"/>
  <c r="M15" i="1"/>
  <c r="Y15" i="1"/>
  <c r="Y41" i="1" s="1"/>
  <c r="AB15" i="1"/>
  <c r="AB41" i="1" s="1"/>
  <c r="AE15" i="1"/>
  <c r="AE41" i="1" s="1"/>
  <c r="K41" i="1"/>
  <c r="P15" i="1"/>
  <c r="Q15" i="1" s="1"/>
  <c r="Q11" i="1"/>
  <c r="AC38" i="1"/>
  <c r="AC39" i="1" s="1"/>
  <c r="W38" i="1"/>
  <c r="W39" i="1" s="1"/>
  <c r="H9" i="2" s="1"/>
  <c r="H28" i="2" l="1"/>
  <c r="H34" i="2" s="1"/>
  <c r="J9" i="2"/>
  <c r="J8" i="2"/>
  <c r="J28" i="2" s="1"/>
  <c r="L12" i="6"/>
  <c r="I28" i="2"/>
  <c r="I34" i="2" s="1"/>
  <c r="P41" i="1"/>
  <c r="P42" i="1" s="1"/>
  <c r="AE42" i="1"/>
  <c r="AB42" i="1"/>
  <c r="Y42" i="1"/>
  <c r="S42" i="1"/>
  <c r="V42" i="1"/>
  <c r="N15" i="1"/>
  <c r="N38" i="1" s="1"/>
  <c r="M41" i="1"/>
  <c r="M42" i="1" s="1"/>
  <c r="G34" i="2"/>
  <c r="Q38" i="1"/>
  <c r="K42" i="1" l="1"/>
  <c r="E12" i="6"/>
  <c r="L31" i="6"/>
  <c r="E31" i="6" s="1"/>
  <c r="F31" i="6" s="1"/>
  <c r="Q39" i="1"/>
  <c r="F9" i="2" s="1"/>
  <c r="F8" i="2"/>
  <c r="E8" i="2"/>
  <c r="N39" i="1"/>
  <c r="E32" i="6" l="1"/>
  <c r="F32" i="6" s="1"/>
  <c r="F12" i="6"/>
  <c r="F28" i="2"/>
  <c r="E39" i="1"/>
  <c r="E9" i="2"/>
  <c r="N9" i="2" s="1"/>
  <c r="N8" i="2"/>
  <c r="I36" i="2" l="1"/>
  <c r="G36" i="2"/>
  <c r="L36" i="2"/>
  <c r="H36" i="2"/>
  <c r="K36" i="2"/>
  <c r="E28" i="2"/>
  <c r="G33" i="2" l="1"/>
  <c r="G39" i="2" s="1"/>
  <c r="L33" i="2"/>
  <c r="L39" i="2" s="1"/>
  <c r="L41" i="2" s="1"/>
  <c r="F36" i="2"/>
  <c r="H33" i="2"/>
  <c r="H39" i="2" s="1"/>
  <c r="H41" i="2" s="1"/>
  <c r="H47" i="2" s="1"/>
  <c r="N28" i="2"/>
  <c r="K33" i="2"/>
  <c r="K39" i="2" s="1"/>
  <c r="K41" i="2" s="1"/>
  <c r="I33" i="2"/>
  <c r="I39" i="2" s="1"/>
  <c r="I41" i="2" s="1"/>
  <c r="I45" i="2" l="1"/>
  <c r="H45" i="2"/>
  <c r="E33" i="2"/>
  <c r="I47" i="2"/>
  <c r="E26" i="3"/>
  <c r="E28" i="3" s="1"/>
  <c r="G45" i="2"/>
  <c r="D26" i="3"/>
  <c r="G41" i="2"/>
  <c r="G47" i="2" s="1"/>
  <c r="E32" i="3" l="1"/>
  <c r="E48" i="3"/>
  <c r="E50" i="3" s="1"/>
  <c r="D28" i="3"/>
  <c r="D32" i="3" l="1"/>
  <c r="D48" i="3"/>
  <c r="D5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Paula Moore</author>
  </authors>
  <commentList>
    <comment ref="D8" authorId="0" shapeId="0" xr:uid="{1BC85259-9795-43A7-9977-08111848B117}">
      <text>
        <r>
          <rPr>
            <sz val="9"/>
            <color indexed="81"/>
            <rFont val="Tahoma"/>
            <charset val="1"/>
          </rPr>
          <t xml:space="preserve">enter % of increase to wages for budget year 
</t>
        </r>
      </text>
    </comment>
    <comment ref="A9" authorId="0" shapeId="0" xr:uid="{8001AB9D-BDA4-4786-B689-5E3E35B04590}">
      <text>
        <r>
          <rPr>
            <b/>
            <sz val="9"/>
            <color indexed="81"/>
            <rFont val="Tahoma"/>
            <charset val="1"/>
          </rPr>
          <t xml:space="preserve">add lines for employees if necessary
</t>
        </r>
        <r>
          <rPr>
            <sz val="9"/>
            <color indexed="81"/>
            <rFont val="Tahoma"/>
            <charset val="1"/>
          </rPr>
          <t xml:space="preserve">
</t>
        </r>
      </text>
    </comment>
    <comment ref="C10" authorId="0" shapeId="0" xr:uid="{66584CEC-858D-4E4E-8CAF-505473DAA187}">
      <text>
        <r>
          <rPr>
            <sz val="9"/>
            <color indexed="81"/>
            <rFont val="Tahoma"/>
            <charset val="1"/>
          </rPr>
          <t xml:space="preserve">delete example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Paula Moore</author>
  </authors>
  <commentList>
    <comment ref="G8" authorId="0" shapeId="0" xr:uid="{5371090E-1FC4-4645-93A9-9C9ED42E473F}">
      <text>
        <r>
          <rPr>
            <sz val="9"/>
            <color indexed="81"/>
            <rFont val="Tahoma"/>
            <charset val="1"/>
          </rPr>
          <t xml:space="preserve">remove example
</t>
        </r>
      </text>
    </comment>
    <comment ref="B37" authorId="0" shapeId="0" xr:uid="{F2419452-65EC-4470-A88F-32F56E752DD8}">
      <text>
        <r>
          <rPr>
            <b/>
            <sz val="9"/>
            <color indexed="81"/>
            <rFont val="Tahoma"/>
            <charset val="1"/>
          </rPr>
          <t xml:space="preserve">enter sq ft if allocating facilities and maintance.
</t>
        </r>
        <r>
          <rPr>
            <sz val="9"/>
            <color indexed="81"/>
            <rFont val="Tahoma"/>
            <charset val="1"/>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Paula Moore</author>
  </authors>
  <commentList>
    <comment ref="C30" authorId="0" shapeId="0" xr:uid="{942D3C78-048F-4E74-B42D-6C8BA977FA74}">
      <text>
        <r>
          <rPr>
            <b/>
            <sz val="9"/>
            <color indexed="81"/>
            <rFont val="Tahoma"/>
            <charset val="1"/>
          </rPr>
          <t>Paula Moore:</t>
        </r>
        <r>
          <rPr>
            <sz val="9"/>
            <color indexed="81"/>
            <rFont val="Tahoma"/>
            <charset val="1"/>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Paula Moore</author>
  </authors>
  <commentList>
    <comment ref="H11" authorId="0" shapeId="0" xr:uid="{00000000-0006-0000-0500-000001000000}">
      <text>
        <r>
          <rPr>
            <b/>
            <sz val="9"/>
            <color indexed="81"/>
            <rFont val="Tahoma"/>
            <family val="2"/>
          </rPr>
          <t xml:space="preserve">Please fill in yellow highlighted fields if applicable. </t>
        </r>
        <r>
          <rPr>
            <sz val="9"/>
            <color indexed="81"/>
            <rFont val="Tahoma"/>
            <family val="2"/>
          </rPr>
          <t xml:space="preserve">
</t>
        </r>
      </text>
    </comment>
    <comment ref="J12" authorId="0" shapeId="0" xr:uid="{15E0EFAC-1FB3-4BC5-8F58-4069F1AF9AD2}">
      <text>
        <r>
          <rPr>
            <sz val="10"/>
            <rFont val="Arial"/>
          </rPr>
          <t>enter information on the this chart to populate the form to the left.</t>
        </r>
      </text>
    </comment>
    <comment ref="L34" authorId="0" shapeId="0" xr:uid="{70E45370-12BF-4C9D-8DF0-747B9A74E718}">
      <text>
        <r>
          <rPr>
            <sz val="10"/>
            <rFont val="Arial"/>
          </rPr>
          <t xml:space="preserve">Enter number of projected units
</t>
        </r>
      </text>
    </comment>
  </commentList>
</comments>
</file>

<file path=xl/sharedStrings.xml><?xml version="1.0" encoding="utf-8"?>
<sst xmlns="http://schemas.openxmlformats.org/spreadsheetml/2006/main" count="341" uniqueCount="223">
  <si>
    <t>CONTRACT MODULE WORKSHEET INSTRUCTIONS</t>
  </si>
  <si>
    <t>1.</t>
  </si>
  <si>
    <t xml:space="preserve">It is highly recommended that this workbook be saved as a template for future use before you begin to prepare your budget worksheets. </t>
  </si>
  <si>
    <t>2.</t>
  </si>
  <si>
    <t>All of the spreadsheets are linked and formula driven.  Do not delete any column(s) or rows, hide the columns. If a column or row is deleted it will change the formulas and cause the worksheets not to calculate properly. If there is a error in a formula or a cell, overwirte the formula to correct it.</t>
  </si>
  <si>
    <t>3</t>
  </si>
  <si>
    <r>
      <t>FORMULAS/LINKS:</t>
    </r>
    <r>
      <rPr>
        <sz val="11"/>
        <rFont val="Calibri"/>
        <family val="2"/>
      </rPr>
      <t xml:space="preserve">  </t>
    </r>
    <r>
      <rPr>
        <u/>
        <sz val="11"/>
        <rFont val="Calibri"/>
        <family val="2"/>
      </rPr>
      <t>Please do not write over formulas or links(unless an error or ref error needs corrected).</t>
    </r>
    <r>
      <rPr>
        <sz val="11"/>
        <rFont val="Calibri"/>
        <family val="2"/>
      </rPr>
      <t xml:space="preserve">  If a formula or link result must be adjusted, add or subtract an amount in the formula or linked cell.  Cells in blue require input.</t>
    </r>
  </si>
  <si>
    <t>4.</t>
  </si>
  <si>
    <r>
      <rPr>
        <b/>
        <u/>
        <sz val="11"/>
        <rFont val="Calibri"/>
        <family val="2"/>
      </rPr>
      <t>DELETE EXAMPLE NUMBERS:</t>
    </r>
    <r>
      <rPr>
        <sz val="11"/>
        <rFont val="Calibri"/>
        <family val="2"/>
      </rPr>
      <t xml:space="preserve"> These worksheets have example numbers entered in fields for a visual example of formula flow. Please delete them before entering your numbers. </t>
    </r>
  </si>
  <si>
    <t>5.</t>
  </si>
  <si>
    <r>
      <rPr>
        <b/>
        <u/>
        <sz val="11"/>
        <rFont val="Calibri"/>
        <family val="2"/>
      </rPr>
      <t>SUBMIT IN THE CONTRACT MODULE IN EXCEL FORMAT AND PAPER FORMS:</t>
    </r>
    <r>
      <rPr>
        <sz val="11"/>
        <rFont val="Calibri"/>
        <family val="2"/>
      </rPr>
      <t xml:space="preserve"> </t>
    </r>
  </si>
  <si>
    <t>WORKSHEETS INSTRUCTIONS</t>
  </si>
  <si>
    <t>I.</t>
  </si>
  <si>
    <r>
      <rPr>
        <b/>
        <u/>
        <sz val="11"/>
        <color rgb="FF000000"/>
        <rFont val="Calibri"/>
      </rPr>
      <t xml:space="preserve">PERSONNEL ALLOCATIONS WORKSHEET: </t>
    </r>
    <r>
      <rPr>
        <sz val="11"/>
        <color rgb="FF000000"/>
        <rFont val="Calibri"/>
      </rPr>
      <t xml:space="preserve">   The personnel allocations worksheet is the second worksheet in this workbook (after these instructions) The personnel allocations worksheet must include all agency staff.</t>
    </r>
  </si>
  <si>
    <t>a.</t>
  </si>
  <si>
    <t>Insert the agency name and the date on the lines indicated at the upper left hand side of the worksheet.</t>
  </si>
  <si>
    <t>b.</t>
  </si>
  <si>
    <t>Insert the personnel information beginning on row 10.  Use one line for each employee.  Include the proposed gross wages and net available hours calculations for each employee.  Volunteers can be shown with "0" wages and net available hours.  For each position, manually insert the percentage of time allocated to one or more of the services (the allocations must be based on recent time studies or other accurate and verifiable documentation).  The worksheet will calculate the amount of time and wages allocated to each service.</t>
  </si>
  <si>
    <t>c.</t>
  </si>
  <si>
    <r>
      <t>To Insert more rows for personnel:</t>
    </r>
    <r>
      <rPr>
        <sz val="11"/>
        <rFont val="Calibri"/>
        <family val="2"/>
      </rPr>
      <t xml:space="preserve">  You may insert rows into the Personnel Sheet.  When inserting rows to incorporate additional staff positions you can copy the formula down from the row above.</t>
    </r>
  </si>
  <si>
    <t>d</t>
  </si>
  <si>
    <t>Unused rows may be hidden.</t>
  </si>
  <si>
    <t>e.</t>
  </si>
  <si>
    <r>
      <t xml:space="preserve"> DO NOT DELETE A COLUMN OR A ROW</t>
    </r>
    <r>
      <rPr>
        <u/>
        <sz val="11"/>
        <rFont val="Calibri"/>
        <family val="2"/>
      </rPr>
      <t xml:space="preserve">. </t>
    </r>
    <r>
      <rPr>
        <sz val="11"/>
        <rFont val="Calibri"/>
        <family val="2"/>
      </rPr>
      <t xml:space="preserve"> Deleting a row or column may change a formula and the worksheet will not calculate properly. Rows can be inserted. </t>
    </r>
  </si>
  <si>
    <t>f.</t>
  </si>
  <si>
    <r>
      <t>Printing:</t>
    </r>
    <r>
      <rPr>
        <sz val="11"/>
        <rFont val="Calibri"/>
        <family val="2"/>
      </rPr>
      <t xml:space="preserve">  The Personnel Worksheet is set up to run in the landscape mode on legal paper.  If needed, the print setup can be changed.</t>
    </r>
    <r>
      <rPr>
        <b/>
        <u/>
        <sz val="11"/>
        <rFont val="Calibri"/>
        <family val="2"/>
      </rPr>
      <t xml:space="preserve"> Adjust the page setup and printing as needed. </t>
    </r>
  </si>
  <si>
    <t>II.</t>
  </si>
  <si>
    <r>
      <rPr>
        <b/>
        <u/>
        <sz val="11"/>
        <color rgb="FF000000"/>
        <rFont val="Calibri"/>
      </rPr>
      <t>SUPPORTING BUDGET WORKSHEET:</t>
    </r>
    <r>
      <rPr>
        <sz val="11"/>
        <color rgb="FF000000"/>
        <rFont val="Calibri"/>
      </rPr>
      <t xml:space="preserve">  The Supporting Budget Worksheet is located after the Personnel Allocations Worksheet.  Please report all expenses (costs) for the related column r</t>
    </r>
    <r>
      <rPr>
        <u/>
        <sz val="11"/>
        <color rgb="FF000000"/>
        <rFont val="Calibri"/>
      </rPr>
      <t>egardless</t>
    </r>
    <r>
      <rPr>
        <sz val="11"/>
        <color rgb="FF000000"/>
        <rFont val="Calibri"/>
      </rPr>
      <t xml:space="preserve"> of funding source for each line item.  Budgeted expenditures that can be directly identified with one or more services should be manually allocated to those services.  Budgeted expenditures that apply to all services should be allocated to the "Management &amp; General Cost Pool" or the "Facilities &amp; Maintenance Cost Pool."</t>
    </r>
  </si>
  <si>
    <t>Do not delete any rows or line items.  All of the line items must be fully shown when the report is submitted.  Do not add any line items, except for subcontractors, which must be itemized (each subcontractor must be shown separately).</t>
  </si>
  <si>
    <t>Hide any service columns that do not apply to your agency.  Do not delete the Non-DOEA, Fundraising or Unallowable Cost Columns.  These columns must be shown on the report when submitted.</t>
  </si>
  <si>
    <t>The Wages Row (Line 8) is linked to the Personnel Allocations Worksheet.  As information is entered into the Personnel Allocations Worksheet, the Supporting Budget Worksheet automatically updates.  The wage cost information is calculated on the gross wages.</t>
  </si>
  <si>
    <t>d.</t>
  </si>
  <si>
    <t>The Fringes: Enter the total of all fringe benefits in Column B, Line 9. The fringe expense for each service automatically calculates, based on the % of total wages.  If benefits are to be directly charged to each service, add or subtract an amount from the formula in each cell.  Do not write over the formulas (unless there is an error in the formula).</t>
  </si>
  <si>
    <t>Complete all applicable line item expenses allocating cost to the appropriate "service category". The travel cost category includes transportation costs, lodging costs, meals and other related items (parking fees, tolls, conference registration fees, etc.).  The communications category includes telephone costs, other telecommunication charges, postage and shipping costs.  The maintenance and repair category is for equipment repair or equipment leases.  The space cost category includes rent, building maintenance, repairs and supplies.  The equipment category includes one year of depreciation costs associated with the acquisition of non-consumable, non-expendable property or capital goods which meet or exceed the DOEA specified capitalization limits.</t>
  </si>
  <si>
    <t xml:space="preserve">f. </t>
  </si>
  <si>
    <t>Subcontractors:  Rows 21 - 25.  All subcontractors should be individually listed.  To add more rows to itemize subcontractors, insert before row 25 and copy the previous row down.</t>
  </si>
  <si>
    <t>g.</t>
  </si>
  <si>
    <t>The value of in-kind should be shown as a separate expense line item (Rows 30-32).  If you receive free rent as an in-kind contribution, you must include the in-kind space amount as a separate item under row 30.</t>
  </si>
  <si>
    <t>h.</t>
  </si>
  <si>
    <t>The worksheet will allocate all of the expenses of the management and general expense cost pool.  The worksheet will also allocate all of the expenses for the facility cost pool, only if the expense is allocated to Column F.  For the cost to be allocated properly by service, the total square footage of the agency must be inserted in Column B, row 42.  The square footage allocated to each service must also be shown in the appropriate column.</t>
  </si>
  <si>
    <t>III.</t>
  </si>
  <si>
    <r>
      <rPr>
        <b/>
        <u/>
        <sz val="11"/>
        <color rgb="FF000000"/>
        <rFont val="Calibri"/>
      </rPr>
      <t>Supporting Budget Schedule by Program Activity:</t>
    </r>
    <r>
      <rPr>
        <sz val="11"/>
        <color rgb="FF000000"/>
        <rFont val="Calibri"/>
      </rPr>
      <t xml:space="preserve">  The Supporting Budget Schedule by Program Activity Worksheet is located after the Supporting Budget Worksheet.  A separate Supporting Budget Schedule by Program Activity sheet must be submitted for each AAA funded program or title. A separate sheet of detailed directions has been provided for the Supporting Budget Schedule by Program Activity pages.</t>
    </r>
  </si>
  <si>
    <t>Line 1: “Total Budgeted Costs” will be calculated after entering the data requested on Line 2 and Line 2a.  The Total Budgeted Costs are calculated by multiplying the number of budgeted units (line 2) times total cost per unit(Line 2a). </t>
  </si>
  <si>
    <t>Line 2: For each service, enter on line 2 the Total Budgeted Units (this is the number of units you are requesting specific funding for from the total units the agency can deliver (Supporting Budget), and enter on line 2a the Total Cost per Unit of Service (Form Supporting Budget).   </t>
  </si>
  <si>
    <t>Line 2a: The “Total Cost per Unit of Service” found on line 2a is the agency’s actual cost per unit of service as determined by DOEA’s Unit Cost Methodology.    </t>
  </si>
  <si>
    <t>Line 3: As applicable, enter by service the cash match.</t>
  </si>
  <si>
    <t>Line 4: As applicable, enter by service the in-kind match.</t>
  </si>
  <si>
    <t>Line 5: As applicable, enter by service the other resources.  The portion of the total costs of a service covered by other resources can be computed by dividing the amount entered on line 5 by the units of service found on line 2.  This calculation will be reflected on the Invoice for Services and Contributions Report by service in the column labeled Other Resources. </t>
  </si>
  <si>
    <t>Line 6: As applicable, enter by service the other non-matching cash amounts.  The portion of the total costs of a service covered by cash (non-program-income) match can be computed by dividing the amount entered on line 6 by the units of service found on line 2.  This calculation will be reflected on the Invoice for Services and Contributions Report by service in the column labeled Cash Match. </t>
  </si>
  <si>
    <t>Line 7: Subtotal the amount of match and other resources shown on this schedule by calculating line 4 plus line 5, and line 6.  </t>
  </si>
  <si>
    <t>Line 8: Subtract lines 7 from line 1 to determine “Adjusted Budgeted Costs” (Line 1 less    line 3, 4, 5 and line 6)  </t>
  </si>
  <si>
    <t>Line 9: The adjusted cost per unit of service is calculated by dividing line 8 by line 2.  Adjusted Budgeted Cost” refers to the amount of the agency’s budgeted costs that will be reimbursed with DOEA funds.  The “Adjusted Cost per Unit of Service” refers to the unit rate that will be paid by DOEA funds.  This does not change the agency’s actual cost per unit of service. </t>
  </si>
  <si>
    <t>Line 10:The Estimated Number of Clients refers to the estimated number of unduplicated clients that will receive services during the contract.  The total column for line 8 should represent the estimated total number of unduplicated clients that will be served.  Each column should indicate the estimated number of unduplicated clients for each service included in this bid package. </t>
  </si>
  <si>
    <t>IV.</t>
  </si>
  <si>
    <r>
      <t>Comments:</t>
    </r>
    <r>
      <rPr>
        <b/>
        <sz val="11"/>
        <rFont val="Calibri"/>
        <family val="2"/>
      </rPr>
      <t xml:space="preserve"> </t>
    </r>
    <r>
      <rPr>
        <sz val="11"/>
        <rFont val="Calibri"/>
        <family val="2"/>
      </rPr>
      <t>On a separate page, please submit documentation describing unusual circumstances or documentation which helps to clarify budget information as shown on the worksheets.</t>
    </r>
  </si>
  <si>
    <r>
      <rPr>
        <b/>
        <u/>
        <sz val="11"/>
        <rFont val="Calibri"/>
        <family val="2"/>
      </rPr>
      <t>Note</t>
    </r>
    <r>
      <rPr>
        <b/>
        <sz val="11"/>
        <rFont val="Calibri"/>
        <family val="2"/>
      </rPr>
      <t>: If the cell formulas do not function please correct.</t>
    </r>
  </si>
  <si>
    <t>FLORIDA DEPARTMENT OF ELDER AFFAIRS</t>
  </si>
  <si>
    <t>SIMPLIFIED UNIT COST METHODOLOGY</t>
  </si>
  <si>
    <t>PERSONNEL COSTS WORKSHEET</t>
  </si>
  <si>
    <t>BUDGET YEAR:</t>
  </si>
  <si>
    <t xml:space="preserve">PROVIDER NAME: </t>
  </si>
  <si>
    <t>% Increased by:</t>
  </si>
  <si>
    <t>(Service Reference)</t>
  </si>
  <si>
    <t>(1)</t>
  </si>
  <si>
    <t>(60)</t>
  </si>
  <si>
    <t>(61)</t>
  </si>
  <si>
    <t>Management &amp; General Cost Pool</t>
  </si>
  <si>
    <t>Facilities &amp; Maintenance Cost Pool</t>
  </si>
  <si>
    <t>Chore</t>
  </si>
  <si>
    <t>Non-DOEA Services &amp; Activities</t>
  </si>
  <si>
    <t>Fundraising &amp; Unallowable Activities</t>
  </si>
  <si>
    <t>STAFF</t>
  </si>
  <si>
    <t>POSITION DESCRIPTION</t>
  </si>
  <si>
    <t>CURRENT WAGES</t>
  </si>
  <si>
    <t>PROPOSED INCREASE</t>
  </si>
  <si>
    <t>PROPOSED BUDGET</t>
  </si>
  <si>
    <t>GROSS AVAILABLE HOURS</t>
  </si>
  <si>
    <t>HOLIDAY HOURS</t>
  </si>
  <si>
    <t>SICK LEAVE</t>
  </si>
  <si>
    <t>ANNUAL LEAVE</t>
  </si>
  <si>
    <t>OTHER NON-BILLABLE TIME</t>
  </si>
  <si>
    <t>NET AVAILABLE HOURS</t>
  </si>
  <si>
    <t>% OF TIME</t>
  </si>
  <si>
    <t>HR/UNIT</t>
  </si>
  <si>
    <t>WAGE COST</t>
  </si>
  <si>
    <t>%'age Check Total</t>
  </si>
  <si>
    <t>Employee Name</t>
  </si>
  <si>
    <t>Position Description</t>
  </si>
  <si>
    <t>TOTAL WAGES</t>
  </si>
  <si>
    <t>PERCENTAGE  OF WAGES</t>
  </si>
  <si>
    <t>TOTAL HOURS</t>
  </si>
  <si>
    <t>PERCENTAGE  OF HOURS</t>
  </si>
  <si>
    <t>LINE ITEM BUDGET PROJECTIONS</t>
  </si>
  <si>
    <t>LINE ITEM EXPENSES</t>
  </si>
  <si>
    <t>Proposed Budget Totals</t>
  </si>
  <si>
    <t>Homemaker</t>
  </si>
  <si>
    <t xml:space="preserve">Adult Day Care </t>
  </si>
  <si>
    <t>Total Program Costs</t>
  </si>
  <si>
    <t>Check for Total  Costs</t>
  </si>
  <si>
    <t>Wages</t>
  </si>
  <si>
    <t>Fringe</t>
  </si>
  <si>
    <t>Fringe (Maunal)</t>
  </si>
  <si>
    <t>Travel</t>
  </si>
  <si>
    <t>Education/Training</t>
  </si>
  <si>
    <t>Communications &amp; Postage</t>
  </si>
  <si>
    <t>Utilities</t>
  </si>
  <si>
    <t>Printing &amp; Supplies</t>
  </si>
  <si>
    <t>Advertising</t>
  </si>
  <si>
    <t>Insurance</t>
  </si>
  <si>
    <t>Maintenance &amp; Repair</t>
  </si>
  <si>
    <t>Space Costs</t>
  </si>
  <si>
    <t>Equipment</t>
  </si>
  <si>
    <t>Professional fees/Legal/Audit</t>
  </si>
  <si>
    <t>Sub-contractors #1    ($15,000)</t>
  </si>
  <si>
    <t>Sub-contractors #2    ($75,000)</t>
  </si>
  <si>
    <t>Program Supplies</t>
  </si>
  <si>
    <t>Depreciation</t>
  </si>
  <si>
    <t>Food &amp; Food Supplies</t>
  </si>
  <si>
    <t>Other</t>
  </si>
  <si>
    <t>TOTAL ALLOWABLE COSTS</t>
  </si>
  <si>
    <t>Service Subcontract Allowance (manually input $25,000/per contract)</t>
  </si>
  <si>
    <t>Service Subcontract Adjustment</t>
  </si>
  <si>
    <t>Reallocate Management &amp; General Costs</t>
  </si>
  <si>
    <t>Total Modified Direct Costs</t>
  </si>
  <si>
    <t xml:space="preserve">Reallocate Facilities &amp; Maintenance (Space) costs  </t>
  </si>
  <si>
    <t>Square Footage Occupied</t>
  </si>
  <si>
    <t>TOTAL COSTS BY SERVICE</t>
  </si>
  <si>
    <t>Budgeted In-Kind Valuation</t>
  </si>
  <si>
    <t>Total Costs Less In-Kind by Service</t>
  </si>
  <si>
    <t>Number of Billing Units  (estimated)</t>
  </si>
  <si>
    <t>n/a</t>
  </si>
  <si>
    <t>UNIT COST (Actual Cost)</t>
  </si>
  <si>
    <t>UNIT RATE (Actual Cost LESS In-Kind Support)</t>
  </si>
  <si>
    <t>PSA 5</t>
  </si>
  <si>
    <t xml:space="preserve">County Name:   </t>
  </si>
  <si>
    <t>Period:</t>
  </si>
  <si>
    <t xml:space="preserve">Provider Name:   </t>
  </si>
  <si>
    <t>ORIGINAL DATE:</t>
  </si>
  <si>
    <t>REVISED DATE:</t>
  </si>
  <si>
    <t>REVISION NUMBER:</t>
  </si>
  <si>
    <t/>
  </si>
  <si>
    <t>III.B.  SUPPORTING BUDGET SCHEDULE BY PROGRAM ACTIVITY</t>
  </si>
  <si>
    <r>
      <t xml:space="preserve">   * (Indicate </t>
    </r>
    <r>
      <rPr>
        <b/>
        <sz val="10"/>
        <rFont val="Arial"/>
        <family val="2"/>
      </rPr>
      <t>all</t>
    </r>
    <r>
      <rPr>
        <sz val="10"/>
        <rFont val="Arial"/>
        <family val="2"/>
      </rPr>
      <t xml:space="preserve"> DOEA funding sources applicable to your agency)</t>
    </r>
  </si>
  <si>
    <t>Funding Source</t>
  </si>
  <si>
    <t xml:space="preserve">           (     ) Title III B </t>
  </si>
  <si>
    <t xml:space="preserve">           (     ) Title III C1 </t>
  </si>
  <si>
    <t xml:space="preserve">           (     ) Title III C2</t>
  </si>
  <si>
    <t xml:space="preserve">           (     ) Title III D</t>
  </si>
  <si>
    <t xml:space="preserve">           (     ) Title III E</t>
  </si>
  <si>
    <t xml:space="preserve">           (     )  LSP</t>
  </si>
  <si>
    <t>DESCRIPTION</t>
  </si>
  <si>
    <t>TOTAL SERVICES</t>
  </si>
  <si>
    <t>1. Total Budgeted  Cash Costs</t>
  </si>
  <si>
    <t>1. (a)  Add Inkind Cost</t>
  </si>
  <si>
    <t>1. (b)  Total Budgeted Costs</t>
  </si>
  <si>
    <t>2. Total Budgeted Units</t>
  </si>
  <si>
    <t>2.(a)  Total Cost Per Unit of Service</t>
  </si>
  <si>
    <t xml:space="preserve"> 3. Less USDA</t>
  </si>
  <si>
    <t>4. Less Cash Match</t>
  </si>
  <si>
    <t>5. Less Inkind Match</t>
  </si>
  <si>
    <t>6.  Less Program Income Used as Match</t>
  </si>
  <si>
    <t xml:space="preserve">     Sub-Total Match:</t>
  </si>
  <si>
    <t>7.  Less Program Income</t>
  </si>
  <si>
    <t>8.  Less Other Non-Matching Cash &amp; Co-payments</t>
  </si>
  <si>
    <t>9.   Adjusted Budgeted Costs</t>
  </si>
  <si>
    <t>10.    Adjusted Cost Per Unit of Service</t>
  </si>
  <si>
    <r>
      <t xml:space="preserve">12. Estimated Number of </t>
    </r>
    <r>
      <rPr>
        <b/>
        <sz val="10"/>
        <rFont val="Arial"/>
        <family val="2"/>
      </rPr>
      <t>UNDUPLICATED</t>
    </r>
    <r>
      <rPr>
        <sz val="10"/>
        <rFont val="Arial"/>
        <family val="2"/>
      </rPr>
      <t xml:space="preserve"> Clients </t>
    </r>
  </si>
  <si>
    <t xml:space="preserve">Rate Request Template: </t>
  </si>
  <si>
    <t>All rates established for contracted services are approved by the Department of Elder Affairs (DOEA). This form is required to be completed by the  Service Provider for each Service Rate requested.</t>
  </si>
  <si>
    <t>Follow the instructions at the bottom of the template and fill the yellow highlighted areas, Columns J and K.  Fields in columns B through F will populate.</t>
  </si>
  <si>
    <t>Other Expense may include any of the following expenses:  fees, advertising publications, lease, storage, subscriptions, repairs and on boarding cost.</t>
  </si>
  <si>
    <t xml:space="preserve"> If there are no prior year costs please note and disregard the column.</t>
  </si>
  <si>
    <r>
      <rPr>
        <b/>
        <sz val="11"/>
        <color theme="1"/>
        <rFont val="Calibri"/>
        <family val="2"/>
        <scheme val="minor"/>
      </rPr>
      <t>SUBMIT in EXCEL</t>
    </r>
    <r>
      <rPr>
        <sz val="11"/>
        <color theme="1"/>
        <rFont val="Calibri"/>
        <family val="2"/>
        <scheme val="minor"/>
      </rPr>
      <t xml:space="preserve"> format and with printed with the  Request for Proposal.</t>
    </r>
  </si>
  <si>
    <t>See instructions are below</t>
  </si>
  <si>
    <t>RATE  REQUEST</t>
  </si>
  <si>
    <t>PROVIDER NAME:</t>
  </si>
  <si>
    <t>PROGRAM:</t>
  </si>
  <si>
    <t>PRIOR YEAR RATE (If applicable):</t>
  </si>
  <si>
    <t>SERVICE:</t>
  </si>
  <si>
    <t>K/K Total</t>
  </si>
  <si>
    <t>L/L Total</t>
  </si>
  <si>
    <t>E-D/D</t>
  </si>
  <si>
    <t>Service</t>
  </si>
  <si>
    <t>Notes (if needed)</t>
  </si>
  <si>
    <t>Prior Year Historical Costs - if applicable</t>
  </si>
  <si>
    <t>Budgeted Costs when current contracted rate was established
- if applicable</t>
  </si>
  <si>
    <t xml:space="preserve">Budgeted Costs for new requested rate
</t>
  </si>
  <si>
    <t>Prior Year Historical Cost</t>
  </si>
  <si>
    <t>Rate at Contract Execution</t>
  </si>
  <si>
    <t>Current 
Rate - if applicable</t>
  </si>
  <si>
    <t>Requested Rate</t>
  </si>
  <si>
    <t>% change (between Current and Requested)</t>
  </si>
  <si>
    <t>Fringe Benefits ( Formula Allocated)</t>
  </si>
  <si>
    <t>Fringe Benefits ( Manual Allocation)</t>
  </si>
  <si>
    <t xml:space="preserve">Insurance </t>
  </si>
  <si>
    <t>Space Costs (Rent)</t>
  </si>
  <si>
    <t xml:space="preserve">Number of Units </t>
  </si>
  <si>
    <t>Instructions</t>
  </si>
  <si>
    <t>Complete only the cells in Yellow - rate will calculate ( update formulas if needed)</t>
  </si>
  <si>
    <t>Total Actual Costs per line item of the most recent completed Contract Year</t>
  </si>
  <si>
    <t xml:space="preserve">Other Expenses
</t>
  </si>
  <si>
    <t xml:space="preserve">Current 
Rate </t>
  </si>
  <si>
    <t>Total Budgeted Costs of Current Rate. Costs per prior year Continuing UCM that was submitted. (For some, this might be from the RFP submission)</t>
  </si>
  <si>
    <t>Other  - add</t>
  </si>
  <si>
    <t>Total Budgeted Costs for new Requested Rate</t>
  </si>
  <si>
    <t>Advertising/Recruitment/Marketing)</t>
  </si>
  <si>
    <t xml:space="preserve">Number of Units
</t>
  </si>
  <si>
    <t>Enter the number of actual units for the prior year historical column, the units used in determining the current rate, and the anticipated units for requested rate.</t>
  </si>
  <si>
    <t>Equipment Lease</t>
  </si>
  <si>
    <t>Storage (Data &amp; Offsite)</t>
  </si>
  <si>
    <t xml:space="preserve">Subscriptions </t>
  </si>
  <si>
    <t>In "Other" include the following:</t>
  </si>
  <si>
    <t>Repairs/Maintenance</t>
  </si>
  <si>
    <r>
      <rPr>
        <b/>
        <sz val="10"/>
        <rFont val="Arial"/>
        <family val="2"/>
      </rPr>
      <t xml:space="preserve"> - </t>
    </r>
    <r>
      <rPr>
        <sz val="10"/>
        <rFont val="Arial"/>
        <family val="2"/>
      </rPr>
      <t>Subcontractor Costs if not listed</t>
    </r>
  </si>
  <si>
    <t>Maintenance Agreements</t>
  </si>
  <si>
    <t xml:space="preserve"> - Management &amp; General Cost Pool Allocation</t>
  </si>
  <si>
    <t>Professional Development/Training</t>
  </si>
  <si>
    <t xml:space="preserve"> - Facility &amp; Maintenance Cost Pool Allocation</t>
  </si>
  <si>
    <t xml:space="preserve">Background Screenings </t>
  </si>
  <si>
    <t xml:space="preserve"> - Reductions for NSIP, Match, or Program Income as 
    necessary for the service and program.</t>
  </si>
  <si>
    <t>Total</t>
  </si>
  <si>
    <t>Notes:</t>
  </si>
  <si>
    <t>In the Cover letter requesting the rate change, include a narrative of what items are included in the "Other" line item expense and how, if at all any of these costs are affecting or driving the need for the reimbursement rate adjustment.  Supporting documentation is required for payroll or subcontractor expenses. Other documentation that may be supportive in your request should also be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</si>
</sst>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mmmm\ d\,\ yyyy"/>
    <numFmt numFmtId="165" formatCode="_(* #,##0.0_);_(* \(#,##0.0\);_(* &quot;-&quot;?_);_(@_)"/>
    <numFmt numFmtId="166" formatCode="0.0%"/>
    <numFmt numFmtId="167" formatCode="&quot;$&quot;#,##0.00"/>
    <numFmt numFmtId="168" formatCode="_(* #,##0_);_(* \(#,##0\);_(* &quot;-&quot;??_);_(@_)"/>
    <numFmt numFmtId="169" formatCode="&quot;$&quot;#,##0"/>
  </numFmts>
  <fonts count="50" x14ac:knownFonts="1">
    <font>
      <sz val="10"/>
      <name val="Arial"/>
    </font>
    <font>
      <sz val="11"/>
      <color theme="1"/>
      <name val="Calibri"/>
      <family val="2"/>
      <scheme val="minor"/>
    </font>
    <font>
      <sz val="10"/>
      <name val="Arial"/>
      <family val="2"/>
    </font>
    <font>
      <sz val="10"/>
      <color indexed="39"/>
      <name val="Arial"/>
      <family val="2"/>
    </font>
    <font>
      <sz val="10"/>
      <color indexed="56"/>
      <name val="Arial"/>
      <family val="2"/>
    </font>
    <font>
      <b/>
      <sz val="9"/>
      <color indexed="23"/>
      <name val="Arial"/>
      <family val="2"/>
    </font>
    <font>
      <sz val="9"/>
      <name val="Arial"/>
      <family val="2"/>
    </font>
    <font>
      <b/>
      <sz val="8"/>
      <color indexed="23"/>
      <name val="Arial"/>
      <family val="2"/>
    </font>
    <font>
      <b/>
      <sz val="9"/>
      <name val="Arial"/>
      <family val="2"/>
    </font>
    <font>
      <b/>
      <sz val="9"/>
      <color indexed="10"/>
      <name val="Arial"/>
      <family val="2"/>
    </font>
    <font>
      <sz val="10"/>
      <color indexed="12"/>
      <name val="Arial"/>
      <family val="2"/>
    </font>
    <font>
      <sz val="10"/>
      <name val="Arial"/>
      <family val="2"/>
    </font>
    <font>
      <sz val="10"/>
      <color indexed="10"/>
      <name val="Arial"/>
      <family val="2"/>
    </font>
    <font>
      <b/>
      <sz val="10"/>
      <name val="Arial"/>
      <family val="2"/>
    </font>
    <font>
      <b/>
      <sz val="10"/>
      <color indexed="39"/>
      <name val="Arial"/>
      <family val="2"/>
    </font>
    <font>
      <sz val="10"/>
      <color indexed="23"/>
      <name val="Arial"/>
      <family val="2"/>
    </font>
    <font>
      <b/>
      <sz val="9"/>
      <color indexed="18"/>
      <name val="Arial"/>
      <family val="2"/>
    </font>
    <font>
      <b/>
      <sz val="10"/>
      <color indexed="10"/>
      <name val="Arial"/>
      <family val="2"/>
    </font>
    <font>
      <b/>
      <u/>
      <sz val="10"/>
      <name val="Arial"/>
      <family val="2"/>
    </font>
    <font>
      <sz val="8"/>
      <name val="Arial"/>
      <family val="2"/>
    </font>
    <font>
      <sz val="11"/>
      <name val="Calibri"/>
      <family val="2"/>
    </font>
    <font>
      <b/>
      <u/>
      <sz val="11"/>
      <name val="Calibri"/>
      <family val="2"/>
    </font>
    <font>
      <b/>
      <sz val="11"/>
      <name val="Calibri"/>
      <family val="2"/>
    </font>
    <font>
      <u/>
      <sz val="11"/>
      <name val="Calibri"/>
      <family val="2"/>
    </font>
    <font>
      <sz val="11"/>
      <name val="Calibri"/>
      <family val="2"/>
      <scheme val="minor"/>
    </font>
    <font>
      <sz val="11"/>
      <color theme="1"/>
      <name val="Calibri"/>
      <family val="2"/>
      <scheme val="minor"/>
    </font>
    <font>
      <b/>
      <sz val="12"/>
      <color theme="1"/>
      <name val="Calibri"/>
      <family val="2"/>
      <scheme val="minor"/>
    </font>
    <font>
      <b/>
      <sz val="11"/>
      <color theme="1"/>
      <name val="Calibri"/>
      <family val="2"/>
      <scheme val="minor"/>
    </font>
    <font>
      <b/>
      <sz val="12"/>
      <name val="Arial"/>
      <family val="2"/>
    </font>
    <font>
      <sz val="12"/>
      <name val="Arial"/>
      <family val="2"/>
    </font>
    <font>
      <b/>
      <sz val="11"/>
      <name val="Arial"/>
      <family val="2"/>
    </font>
    <font>
      <sz val="11"/>
      <color theme="4"/>
      <name val="Arial"/>
      <family val="2"/>
    </font>
    <font>
      <b/>
      <sz val="12"/>
      <color theme="4"/>
      <name val="Arial"/>
      <family val="2"/>
    </font>
    <font>
      <sz val="11"/>
      <name val="Arial"/>
      <family val="2"/>
    </font>
    <font>
      <b/>
      <sz val="12"/>
      <color theme="1"/>
      <name val="Arial"/>
      <family val="2"/>
    </font>
    <font>
      <i/>
      <sz val="8"/>
      <name val="Arial"/>
      <family val="2"/>
    </font>
    <font>
      <b/>
      <sz val="11"/>
      <color theme="6" tint="0.59999389629810485"/>
      <name val="Arial"/>
      <family val="2"/>
    </font>
    <font>
      <b/>
      <i/>
      <sz val="12"/>
      <name val="Arial"/>
      <family val="2"/>
    </font>
    <font>
      <b/>
      <i/>
      <u val="singleAccounting"/>
      <sz val="10"/>
      <name val="Arial"/>
      <family val="2"/>
    </font>
    <font>
      <b/>
      <sz val="9"/>
      <color indexed="81"/>
      <name val="Tahoma"/>
      <family val="2"/>
    </font>
    <font>
      <sz val="9"/>
      <color indexed="81"/>
      <name val="Tahoma"/>
      <family val="2"/>
    </font>
    <font>
      <b/>
      <sz val="10"/>
      <color rgb="FF002060"/>
      <name val="Arial"/>
      <family val="2"/>
    </font>
    <font>
      <b/>
      <u/>
      <sz val="14"/>
      <name val="Calibri"/>
      <family val="2"/>
    </font>
    <font>
      <b/>
      <sz val="16"/>
      <color theme="1"/>
      <name val="Calibri"/>
      <family val="2"/>
      <scheme val="minor"/>
    </font>
    <font>
      <sz val="9"/>
      <color indexed="81"/>
      <name val="Tahoma"/>
      <charset val="1"/>
    </font>
    <font>
      <b/>
      <sz val="9"/>
      <color indexed="81"/>
      <name val="Tahoma"/>
      <charset val="1"/>
    </font>
    <font>
      <b/>
      <u/>
      <sz val="11"/>
      <color rgb="FF000000"/>
      <name val="Calibri"/>
    </font>
    <font>
      <sz val="11"/>
      <color rgb="FF000000"/>
      <name val="Calibri"/>
    </font>
    <font>
      <u/>
      <sz val="11"/>
      <color rgb="FF000000"/>
      <name val="Calibri"/>
    </font>
    <font>
      <b/>
      <sz val="10"/>
      <color indexed="56"/>
      <name val="Arial"/>
      <family val="2"/>
    </font>
  </fonts>
  <fills count="17">
    <fill>
      <patternFill patternType="none"/>
    </fill>
    <fill>
      <patternFill patternType="gray125"/>
    </fill>
    <fill>
      <patternFill patternType="solid">
        <fgColor indexed="22"/>
        <bgColor indexed="9"/>
      </patternFill>
    </fill>
    <fill>
      <patternFill patternType="solid">
        <fgColor indexed="42"/>
        <bgColor indexed="9"/>
      </patternFill>
    </fill>
    <fill>
      <patternFill patternType="solid">
        <fgColor indexed="26"/>
        <bgColor indexed="9"/>
      </patternFill>
    </fill>
    <fill>
      <patternFill patternType="solid">
        <fgColor indexed="47"/>
        <bgColor indexed="9"/>
      </patternFill>
    </fill>
    <fill>
      <patternFill patternType="solid">
        <fgColor indexed="1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00"/>
        <bgColor indexed="9"/>
      </patternFill>
    </fill>
    <fill>
      <patternFill patternType="solid">
        <fgColor theme="8" tint="0.39997558519241921"/>
        <bgColor indexed="9"/>
      </patternFill>
    </fill>
    <fill>
      <patternFill patternType="solid">
        <fgColor theme="6" tint="0.59999389629810485"/>
        <bgColor indexed="9"/>
      </patternFill>
    </fill>
    <fill>
      <patternFill patternType="solid">
        <fgColor theme="0" tint="-0.499984740745262"/>
        <bgColor indexed="64"/>
      </patternFill>
    </fill>
    <fill>
      <patternFill patternType="solid">
        <fgColor rgb="FFCDFDE7"/>
        <bgColor indexed="64"/>
      </patternFill>
    </fill>
    <fill>
      <patternFill patternType="solid">
        <fgColor theme="0" tint="-0.499984740745262"/>
        <bgColor indexed="9"/>
      </patternFill>
    </fill>
    <fill>
      <patternFill patternType="solid">
        <fgColor theme="6" tint="0.39997558519241921"/>
        <bgColor indexed="64"/>
      </patternFill>
    </fill>
    <fill>
      <patternFill patternType="solid">
        <fgColor theme="6" tint="0.79998168889431442"/>
        <bgColor indexed="64"/>
      </patternFill>
    </fill>
  </fills>
  <borders count="73">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style="medium">
        <color indexed="64"/>
      </left>
      <right/>
      <top/>
      <bottom style="medium">
        <color indexed="64"/>
      </bottom>
      <diagonal/>
    </border>
    <border>
      <left/>
      <right style="thick">
        <color indexed="64"/>
      </right>
      <top/>
      <bottom style="medium">
        <color indexed="64"/>
      </bottom>
      <diagonal/>
    </border>
    <border>
      <left style="medium">
        <color indexed="64"/>
      </left>
      <right/>
      <top/>
      <bottom style="thin">
        <color indexed="64"/>
      </bottom>
      <diagonal/>
    </border>
    <border>
      <left/>
      <right style="thick">
        <color indexed="64"/>
      </right>
      <top/>
      <bottom style="thin">
        <color indexed="64"/>
      </bottom>
      <diagonal/>
    </border>
    <border>
      <left style="medium">
        <color indexed="64"/>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indexed="64"/>
      </right>
      <top style="thin">
        <color indexed="64"/>
      </top>
      <bottom/>
      <diagonal/>
    </border>
    <border>
      <left style="medium">
        <color rgb="FF000000"/>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top/>
      <bottom style="thin">
        <color indexed="64"/>
      </bottom>
      <diagonal/>
    </border>
    <border>
      <left style="thin">
        <color indexed="64"/>
      </left>
      <right style="medium">
        <color indexed="64"/>
      </right>
      <top/>
      <bottom/>
      <diagonal/>
    </border>
  </borders>
  <cellStyleXfs count="7">
    <xf numFmtId="0" fontId="0" fillId="0" borderId="0"/>
    <xf numFmtId="41" fontId="2" fillId="0" borderId="0" applyFont="0" applyFill="0" applyBorder="0" applyAlignment="0" applyProtection="0"/>
    <xf numFmtId="0" fontId="11" fillId="0" borderId="0"/>
    <xf numFmtId="0" fontId="25"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cellStyleXfs>
  <cellXfs count="308">
    <xf numFmtId="0" fontId="0" fillId="0" borderId="0" xfId="0"/>
    <xf numFmtId="43" fontId="0" fillId="0" borderId="0" xfId="0" applyNumberFormat="1"/>
    <xf numFmtId="10" fontId="0" fillId="0" borderId="0" xfId="0" applyNumberFormat="1"/>
    <xf numFmtId="43" fontId="3" fillId="0" borderId="0" xfId="0" applyNumberFormat="1" applyFont="1"/>
    <xf numFmtId="164" fontId="0" fillId="0" borderId="0" xfId="0" applyNumberFormat="1" applyAlignment="1">
      <alignment horizontal="left"/>
    </xf>
    <xf numFmtId="43" fontId="0" fillId="0" borderId="0" xfId="0" applyNumberFormat="1" applyAlignment="1">
      <alignment horizontal="left"/>
    </xf>
    <xf numFmtId="43" fontId="0" fillId="0" borderId="0" xfId="0" applyNumberFormat="1" applyAlignment="1">
      <alignment horizontal="center"/>
    </xf>
    <xf numFmtId="43" fontId="0" fillId="2" borderId="1" xfId="0" applyNumberFormat="1" applyFill="1" applyBorder="1" applyAlignment="1">
      <alignment horizontal="center" wrapText="1"/>
    </xf>
    <xf numFmtId="43" fontId="0" fillId="2" borderId="2" xfId="0" applyNumberFormat="1" applyFill="1" applyBorder="1" applyAlignment="1">
      <alignment horizontal="center" wrapText="1"/>
    </xf>
    <xf numFmtId="10" fontId="0" fillId="3" borderId="3" xfId="0" applyNumberFormat="1" applyFill="1" applyBorder="1" applyAlignment="1">
      <alignment horizontal="center" wrapText="1"/>
    </xf>
    <xf numFmtId="43" fontId="0" fillId="3" borderId="4" xfId="0" applyNumberFormat="1" applyFill="1" applyBorder="1" applyAlignment="1">
      <alignment horizontal="center" wrapText="1"/>
    </xf>
    <xf numFmtId="43" fontId="0" fillId="3" borderId="5" xfId="0" applyNumberFormat="1" applyFill="1" applyBorder="1" applyAlignment="1">
      <alignment horizontal="center" wrapText="1"/>
    </xf>
    <xf numFmtId="10" fontId="0" fillId="4" borderId="3" xfId="0" applyNumberFormat="1" applyFill="1" applyBorder="1" applyAlignment="1">
      <alignment horizontal="center" wrapText="1"/>
    </xf>
    <xf numFmtId="43" fontId="0" fillId="4" borderId="4" xfId="0" applyNumberFormat="1" applyFill="1" applyBorder="1" applyAlignment="1">
      <alignment horizontal="center" wrapText="1"/>
    </xf>
    <xf numFmtId="43" fontId="0" fillId="4" borderId="5" xfId="0" applyNumberFormat="1" applyFill="1" applyBorder="1" applyAlignment="1">
      <alignment horizontal="center" wrapText="1"/>
    </xf>
    <xf numFmtId="43" fontId="9" fillId="0" borderId="0" xfId="0" applyNumberFormat="1" applyFont="1" applyAlignment="1">
      <alignment horizontal="center" wrapText="1"/>
    </xf>
    <xf numFmtId="43" fontId="10" fillId="0" borderId="0" xfId="0" applyNumberFormat="1" applyFont="1" applyProtection="1">
      <protection locked="0"/>
    </xf>
    <xf numFmtId="165" fontId="10" fillId="0" borderId="0" xfId="0" applyNumberFormat="1" applyFont="1" applyProtection="1">
      <protection locked="0"/>
    </xf>
    <xf numFmtId="165" fontId="0" fillId="0" borderId="0" xfId="0" applyNumberFormat="1"/>
    <xf numFmtId="43" fontId="0" fillId="0" borderId="6" xfId="0" applyNumberFormat="1" applyBorder="1"/>
    <xf numFmtId="10" fontId="10" fillId="0" borderId="0" xfId="0" applyNumberFormat="1" applyFont="1" applyProtection="1">
      <protection locked="0"/>
    </xf>
    <xf numFmtId="10" fontId="12" fillId="0" borderId="0" xfId="0" applyNumberFormat="1" applyFont="1"/>
    <xf numFmtId="43" fontId="0" fillId="0" borderId="7" xfId="0" applyNumberFormat="1" applyBorder="1"/>
    <xf numFmtId="10" fontId="0" fillId="0" borderId="8" xfId="0" applyNumberFormat="1" applyBorder="1"/>
    <xf numFmtId="43" fontId="14" fillId="0" borderId="0" xfId="0" applyNumberFormat="1" applyFont="1"/>
    <xf numFmtId="166" fontId="14" fillId="0" borderId="0" xfId="0" applyNumberFormat="1" applyFont="1"/>
    <xf numFmtId="9" fontId="0" fillId="0" borderId="0" xfId="0" applyNumberFormat="1" applyAlignment="1">
      <alignment horizontal="center"/>
    </xf>
    <xf numFmtId="49" fontId="7" fillId="0" borderId="0" xfId="0" applyNumberFormat="1" applyFont="1" applyAlignment="1">
      <alignment horizontal="center"/>
    </xf>
    <xf numFmtId="0" fontId="15" fillId="0" borderId="0" xfId="0" applyFont="1"/>
    <xf numFmtId="10" fontId="13" fillId="4" borderId="9" xfId="0" applyNumberFormat="1" applyFont="1" applyFill="1" applyBorder="1" applyAlignment="1">
      <alignment horizontal="center" wrapText="1"/>
    </xf>
    <xf numFmtId="41" fontId="8" fillId="2" borderId="9" xfId="1" applyFont="1" applyFill="1" applyBorder="1" applyAlignment="1">
      <alignment horizontal="center" wrapText="1"/>
    </xf>
    <xf numFmtId="0" fontId="0" fillId="0" borderId="0" xfId="0" applyAlignment="1">
      <alignment horizontal="center" wrapText="1"/>
    </xf>
    <xf numFmtId="41" fontId="16" fillId="0" borderId="0" xfId="1" applyFont="1" applyAlignment="1">
      <alignment horizontal="center" wrapText="1"/>
    </xf>
    <xf numFmtId="9" fontId="10" fillId="0" borderId="0" xfId="0" applyNumberFormat="1" applyFont="1" applyAlignment="1" applyProtection="1">
      <alignment horizontal="center"/>
      <protection locked="0"/>
    </xf>
    <xf numFmtId="43" fontId="0" fillId="0" borderId="0" xfId="0" applyNumberFormat="1" applyProtection="1">
      <protection locked="0"/>
    </xf>
    <xf numFmtId="43" fontId="17" fillId="5" borderId="0" xfId="0" applyNumberFormat="1" applyFont="1" applyFill="1"/>
    <xf numFmtId="41" fontId="0" fillId="0" borderId="0" xfId="0" applyNumberFormat="1"/>
    <xf numFmtId="41" fontId="0" fillId="0" borderId="0" xfId="0" applyNumberFormat="1" applyAlignment="1">
      <alignment horizontal="center"/>
    </xf>
    <xf numFmtId="41" fontId="10" fillId="0" borderId="0" xfId="0" applyNumberFormat="1" applyFont="1" applyAlignment="1" applyProtection="1">
      <alignment horizontal="center"/>
      <protection locked="0"/>
    </xf>
    <xf numFmtId="41" fontId="0" fillId="0" borderId="0" xfId="0" applyNumberFormat="1" applyAlignment="1" applyProtection="1">
      <alignment horizontal="center"/>
      <protection locked="0"/>
    </xf>
    <xf numFmtId="41" fontId="10" fillId="0" borderId="0" xfId="0" applyNumberFormat="1" applyFont="1" applyProtection="1">
      <protection locked="0"/>
    </xf>
    <xf numFmtId="43" fontId="12" fillId="5" borderId="0" xfId="0" applyNumberFormat="1" applyFont="1" applyFill="1"/>
    <xf numFmtId="9" fontId="17" fillId="5" borderId="0" xfId="0" applyNumberFormat="1" applyFont="1" applyFill="1" applyAlignment="1">
      <alignment horizontal="center"/>
    </xf>
    <xf numFmtId="43" fontId="0" fillId="5" borderId="0" xfId="0" applyNumberFormat="1" applyFill="1"/>
    <xf numFmtId="4" fontId="10" fillId="0" borderId="18" xfId="0" applyNumberFormat="1" applyFont="1" applyBorder="1" applyProtection="1">
      <protection locked="0"/>
    </xf>
    <xf numFmtId="4" fontId="10" fillId="0" borderId="19" xfId="0" applyNumberFormat="1" applyFont="1" applyBorder="1" applyProtection="1">
      <protection locked="0"/>
    </xf>
    <xf numFmtId="4" fontId="10" fillId="0" borderId="0" xfId="0" applyNumberFormat="1" applyFont="1" applyProtection="1">
      <protection locked="0"/>
    </xf>
    <xf numFmtId="4" fontId="10" fillId="0" borderId="15" xfId="0" applyNumberFormat="1" applyFont="1" applyBorder="1" applyProtection="1">
      <protection locked="0"/>
    </xf>
    <xf numFmtId="43" fontId="0" fillId="2" borderId="23" xfId="0" applyNumberFormat="1" applyFill="1" applyBorder="1" applyAlignment="1">
      <alignment horizontal="center" wrapText="1"/>
    </xf>
    <xf numFmtId="41" fontId="0" fillId="0" borderId="7" xfId="0" applyNumberFormat="1" applyBorder="1" applyAlignment="1">
      <alignment horizontal="center"/>
    </xf>
    <xf numFmtId="43" fontId="17" fillId="5" borderId="7" xfId="0" applyNumberFormat="1" applyFont="1" applyFill="1" applyBorder="1"/>
    <xf numFmtId="43" fontId="0" fillId="2" borderId="24" xfId="0" applyNumberFormat="1" applyFill="1" applyBorder="1" applyAlignment="1">
      <alignment horizontal="center" wrapText="1"/>
    </xf>
    <xf numFmtId="43" fontId="19" fillId="0" borderId="0" xfId="0" applyNumberFormat="1" applyFont="1"/>
    <xf numFmtId="0" fontId="19" fillId="0" borderId="0" xfId="0" applyFont="1"/>
    <xf numFmtId="0" fontId="18" fillId="0" borderId="0" xfId="0" applyFont="1" applyAlignment="1">
      <alignment horizontal="center"/>
    </xf>
    <xf numFmtId="43" fontId="10" fillId="0" borderId="0" xfId="0" applyNumberFormat="1" applyFont="1"/>
    <xf numFmtId="165" fontId="10" fillId="0" borderId="0" xfId="0" applyNumberFormat="1" applyFont="1"/>
    <xf numFmtId="10" fontId="10" fillId="0" borderId="8" xfId="0" applyNumberFormat="1" applyFont="1" applyBorder="1"/>
    <xf numFmtId="10" fontId="10" fillId="0" borderId="0" xfId="0" applyNumberFormat="1" applyFont="1"/>
    <xf numFmtId="4" fontId="10" fillId="0" borderId="17" xfId="0" applyNumberFormat="1" applyFont="1" applyBorder="1" applyProtection="1">
      <protection locked="0"/>
    </xf>
    <xf numFmtId="4" fontId="0" fillId="0" borderId="0" xfId="0" applyNumberFormat="1"/>
    <xf numFmtId="0" fontId="10" fillId="0" borderId="0" xfId="0" applyFont="1" applyProtection="1">
      <protection locked="0"/>
    </xf>
    <xf numFmtId="43" fontId="0" fillId="0" borderId="5" xfId="0" applyNumberFormat="1" applyBorder="1"/>
    <xf numFmtId="43" fontId="6" fillId="2" borderId="1" xfId="0" applyNumberFormat="1" applyFont="1" applyFill="1" applyBorder="1" applyAlignment="1">
      <alignment horizontal="center" wrapText="1"/>
    </xf>
    <xf numFmtId="0" fontId="7" fillId="0" borderId="0" xfId="0" applyFont="1" applyAlignment="1">
      <alignment horizontal="center"/>
    </xf>
    <xf numFmtId="10" fontId="8" fillId="3" borderId="26" xfId="0" applyNumberFormat="1" applyFont="1" applyFill="1"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10" fontId="8" fillId="4" borderId="26" xfId="0" applyNumberFormat="1" applyFont="1" applyFill="1" applyBorder="1" applyAlignment="1" applyProtection="1">
      <alignment horizontal="center" wrapText="1"/>
      <protection locked="0"/>
    </xf>
    <xf numFmtId="0" fontId="0" fillId="0" borderId="27" xfId="0" applyBorder="1" applyProtection="1">
      <protection locked="0"/>
    </xf>
    <xf numFmtId="0" fontId="0" fillId="0" borderId="28" xfId="0" applyBorder="1" applyProtection="1">
      <protection locked="0"/>
    </xf>
    <xf numFmtId="0" fontId="0" fillId="0" borderId="30" xfId="0" applyBorder="1" applyAlignment="1">
      <alignment horizontal="center"/>
    </xf>
    <xf numFmtId="49" fontId="20" fillId="0" borderId="0" xfId="2" applyNumberFormat="1" applyFont="1" applyAlignment="1">
      <alignment horizontal="center" vertical="top"/>
    </xf>
    <xf numFmtId="0" fontId="20" fillId="0" borderId="0" xfId="2" applyFont="1" applyAlignment="1">
      <alignment wrapText="1"/>
    </xf>
    <xf numFmtId="0" fontId="22" fillId="7" borderId="0" xfId="2" applyFont="1" applyFill="1" applyAlignment="1">
      <alignment vertical="top" wrapText="1"/>
    </xf>
    <xf numFmtId="0" fontId="22" fillId="0" borderId="0" xfId="2" applyFont="1" applyAlignment="1">
      <alignment wrapText="1"/>
    </xf>
    <xf numFmtId="0" fontId="21" fillId="8" borderId="0" xfId="2" applyFont="1" applyFill="1" applyAlignment="1">
      <alignment vertical="top" wrapText="1"/>
    </xf>
    <xf numFmtId="0" fontId="20" fillId="6" borderId="0" xfId="2" applyFont="1" applyFill="1" applyAlignment="1">
      <alignment wrapText="1"/>
    </xf>
    <xf numFmtId="49" fontId="22" fillId="0" borderId="0" xfId="2" applyNumberFormat="1" applyFont="1" applyAlignment="1">
      <alignment horizontal="center" vertical="top"/>
    </xf>
    <xf numFmtId="0" fontId="21" fillId="0" borderId="0" xfId="2" applyFont="1" applyAlignment="1">
      <alignment vertical="top" wrapText="1"/>
    </xf>
    <xf numFmtId="0" fontId="21" fillId="0" borderId="0" xfId="2" applyFont="1" applyAlignment="1">
      <alignment horizontal="left" vertical="top" wrapText="1"/>
    </xf>
    <xf numFmtId="0" fontId="21" fillId="0" borderId="0" xfId="2" applyFont="1" applyAlignment="1">
      <alignment wrapText="1"/>
    </xf>
    <xf numFmtId="0" fontId="20" fillId="0" borderId="0" xfId="2" applyFont="1" applyAlignment="1">
      <alignment vertical="top" wrapText="1"/>
    </xf>
    <xf numFmtId="0" fontId="20" fillId="0" borderId="0" xfId="2" applyFont="1"/>
    <xf numFmtId="0" fontId="24" fillId="0" borderId="0" xfId="2" applyFont="1" applyAlignment="1">
      <alignment vertical="top" wrapText="1"/>
    </xf>
    <xf numFmtId="0" fontId="24" fillId="0" borderId="0" xfId="2" applyFont="1" applyAlignment="1">
      <alignment wrapText="1"/>
    </xf>
    <xf numFmtId="0" fontId="25" fillId="0" borderId="0" xfId="3"/>
    <xf numFmtId="0" fontId="28" fillId="0" borderId="41" xfId="2" applyFont="1" applyBorder="1" applyAlignment="1">
      <alignment horizontal="centerContinuous"/>
    </xf>
    <xf numFmtId="0" fontId="29" fillId="0" borderId="42" xfId="2" applyFont="1" applyBorder="1" applyAlignment="1">
      <alignment horizontal="centerContinuous"/>
    </xf>
    <xf numFmtId="0" fontId="29" fillId="0" borderId="43" xfId="2" applyFont="1" applyBorder="1" applyAlignment="1">
      <alignment horizontal="centerContinuous"/>
    </xf>
    <xf numFmtId="0" fontId="11" fillId="0" borderId="0" xfId="2"/>
    <xf numFmtId="0" fontId="28" fillId="0" borderId="44" xfId="2" applyFont="1" applyBorder="1" applyAlignment="1">
      <alignment horizontal="centerContinuous"/>
    </xf>
    <xf numFmtId="0" fontId="29" fillId="0" borderId="0" xfId="2" applyFont="1" applyAlignment="1">
      <alignment horizontal="centerContinuous"/>
    </xf>
    <xf numFmtId="0" fontId="29" fillId="0" borderId="45" xfId="2" applyFont="1" applyBorder="1" applyAlignment="1">
      <alignment horizontal="centerContinuous"/>
    </xf>
    <xf numFmtId="0" fontId="11" fillId="0" borderId="38" xfId="2" applyBorder="1"/>
    <xf numFmtId="0" fontId="11" fillId="0" borderId="46" xfId="2" applyBorder="1"/>
    <xf numFmtId="0" fontId="11" fillId="0" borderId="6" xfId="2" applyBorder="1"/>
    <xf numFmtId="43" fontId="29" fillId="0" borderId="44" xfId="2" applyNumberFormat="1" applyFont="1" applyBorder="1"/>
    <xf numFmtId="0" fontId="29" fillId="0" borderId="0" xfId="2" applyFont="1"/>
    <xf numFmtId="0" fontId="29" fillId="0" borderId="45" xfId="2" applyFont="1" applyBorder="1"/>
    <xf numFmtId="0" fontId="11" fillId="0" borderId="8" xfId="2" applyBorder="1"/>
    <xf numFmtId="0" fontId="11" fillId="0" borderId="7" xfId="2" applyBorder="1"/>
    <xf numFmtId="0" fontId="30" fillId="0" borderId="47" xfId="2" applyFont="1" applyBorder="1" applyAlignment="1">
      <alignment horizontal="left" vertical="top" wrapText="1"/>
    </xf>
    <xf numFmtId="0" fontId="31" fillId="0" borderId="48" xfId="2" applyFont="1" applyBorder="1" applyAlignment="1">
      <alignment horizontal="left" vertical="top" wrapText="1"/>
    </xf>
    <xf numFmtId="0" fontId="30" fillId="0" borderId="48" xfId="2" applyFont="1" applyBorder="1"/>
    <xf numFmtId="0" fontId="13" fillId="0" borderId="49" xfId="2" applyFont="1" applyBorder="1" applyAlignment="1">
      <alignment horizontal="right"/>
    </xf>
    <xf numFmtId="40" fontId="32" fillId="9" borderId="47" xfId="2" applyNumberFormat="1" applyFont="1" applyFill="1" applyBorder="1" applyAlignment="1">
      <alignment horizontal="left"/>
    </xf>
    <xf numFmtId="0" fontId="11" fillId="8" borderId="49" xfId="2" applyFill="1" applyBorder="1"/>
    <xf numFmtId="0" fontId="13" fillId="0" borderId="8" xfId="2" applyFont="1" applyBorder="1" applyAlignment="1">
      <alignment horizontal="right"/>
    </xf>
    <xf numFmtId="40" fontId="28" fillId="0" borderId="47" xfId="2" applyNumberFormat="1" applyFont="1" applyBorder="1" applyAlignment="1">
      <alignment horizontal="left"/>
    </xf>
    <xf numFmtId="0" fontId="11" fillId="0" borderId="50" xfId="2" applyBorder="1"/>
    <xf numFmtId="0" fontId="30" fillId="0" borderId="47" xfId="2" applyFont="1" applyBorder="1" applyAlignment="1">
      <alignment horizontal="left" vertical="top"/>
    </xf>
    <xf numFmtId="0" fontId="33" fillId="0" borderId="0" xfId="2" applyFont="1" applyAlignment="1">
      <alignment horizontal="left" vertical="top"/>
    </xf>
    <xf numFmtId="0" fontId="30" fillId="0" borderId="0" xfId="2" applyFont="1"/>
    <xf numFmtId="0" fontId="13" fillId="0" borderId="0" xfId="2" applyFont="1" applyAlignment="1">
      <alignment horizontal="right"/>
    </xf>
    <xf numFmtId="0" fontId="11" fillId="8" borderId="50" xfId="2" applyFill="1" applyBorder="1"/>
    <xf numFmtId="43" fontId="30" fillId="0" borderId="47" xfId="2" applyNumberFormat="1" applyFont="1" applyBorder="1" applyAlignment="1">
      <alignment horizontal="left" vertical="top"/>
    </xf>
    <xf numFmtId="0" fontId="33" fillId="0" borderId="48" xfId="2" applyFont="1" applyBorder="1" applyAlignment="1">
      <alignment horizontal="left" vertical="top"/>
    </xf>
    <xf numFmtId="40" fontId="34" fillId="9" borderId="47" xfId="2" applyNumberFormat="1" applyFont="1" applyFill="1" applyBorder="1" applyAlignment="1">
      <alignment horizontal="left"/>
    </xf>
    <xf numFmtId="43" fontId="33" fillId="0" borderId="0" xfId="2" applyNumberFormat="1" applyFont="1" applyAlignment="1">
      <alignment horizontal="left" vertical="top"/>
    </xf>
    <xf numFmtId="43" fontId="33" fillId="0" borderId="45" xfId="2" applyNumberFormat="1" applyFont="1" applyBorder="1" applyAlignment="1">
      <alignment horizontal="left" vertical="top"/>
    </xf>
    <xf numFmtId="0" fontId="35" fillId="0" borderId="0" xfId="2" applyFont="1" applyAlignment="1">
      <alignment horizontal="center"/>
    </xf>
    <xf numFmtId="0" fontId="13" fillId="0" borderId="0" xfId="2" applyFont="1" applyAlignment="1">
      <alignment horizontal="center"/>
    </xf>
    <xf numFmtId="167" fontId="28" fillId="11" borderId="52" xfId="2" applyNumberFormat="1" applyFont="1" applyFill="1" applyBorder="1" applyAlignment="1">
      <alignment horizontal="center" wrapText="1"/>
    </xf>
    <xf numFmtId="167" fontId="28" fillId="11" borderId="53" xfId="2" applyNumberFormat="1" applyFont="1" applyFill="1" applyBorder="1" applyAlignment="1">
      <alignment horizontal="center" wrapText="1"/>
    </xf>
    <xf numFmtId="167" fontId="28" fillId="11" borderId="54" xfId="2" applyNumberFormat="1" applyFont="1" applyFill="1" applyBorder="1" applyAlignment="1">
      <alignment horizontal="center" wrapText="1"/>
    </xf>
    <xf numFmtId="0" fontId="30" fillId="11" borderId="19" xfId="2" applyFont="1" applyFill="1" applyBorder="1" applyAlignment="1">
      <alignment horizontal="center" vertical="center"/>
    </xf>
    <xf numFmtId="167" fontId="30" fillId="11" borderId="19" xfId="2" applyNumberFormat="1" applyFont="1" applyFill="1" applyBorder="1" applyAlignment="1">
      <alignment horizontal="center" vertical="center" wrapText="1"/>
    </xf>
    <xf numFmtId="167" fontId="36" fillId="11" borderId="19" xfId="2" applyNumberFormat="1" applyFont="1" applyFill="1" applyBorder="1" applyAlignment="1">
      <alignment horizontal="center" vertical="center" wrapText="1"/>
    </xf>
    <xf numFmtId="43" fontId="11" fillId="0" borderId="0" xfId="2" applyNumberFormat="1"/>
    <xf numFmtId="40" fontId="29" fillId="9" borderId="53" xfId="2" applyNumberFormat="1" applyFont="1" applyFill="1" applyBorder="1" applyAlignment="1">
      <alignment horizontal="right"/>
    </xf>
    <xf numFmtId="43" fontId="33" fillId="0" borderId="53" xfId="2" applyNumberFormat="1" applyFont="1" applyBorder="1"/>
    <xf numFmtId="44" fontId="33" fillId="12" borderId="53" xfId="4" applyFont="1" applyFill="1" applyBorder="1" applyAlignment="1">
      <alignment horizontal="right" vertical="center"/>
    </xf>
    <xf numFmtId="40" fontId="29" fillId="13" borderId="53" xfId="2" applyNumberFormat="1" applyFont="1" applyFill="1" applyBorder="1" applyAlignment="1">
      <alignment horizontal="right"/>
    </xf>
    <xf numFmtId="40" fontId="29" fillId="13" borderId="54" xfId="2" applyNumberFormat="1" applyFont="1" applyFill="1" applyBorder="1" applyAlignment="1">
      <alignment horizontal="right"/>
    </xf>
    <xf numFmtId="43" fontId="13" fillId="0" borderId="0" xfId="2" applyNumberFormat="1" applyFont="1"/>
    <xf numFmtId="44" fontId="28" fillId="3" borderId="52" xfId="4" applyFont="1" applyFill="1" applyBorder="1" applyAlignment="1">
      <alignment horizontal="right"/>
    </xf>
    <xf numFmtId="44" fontId="28" fillId="3" borderId="53" xfId="4" applyFont="1" applyFill="1" applyBorder="1" applyAlignment="1">
      <alignment horizontal="right"/>
    </xf>
    <xf numFmtId="44" fontId="28" fillId="3" borderId="54" xfId="4" applyFont="1" applyFill="1" applyBorder="1" applyAlignment="1">
      <alignment horizontal="right"/>
    </xf>
    <xf numFmtId="43" fontId="30" fillId="3" borderId="53" xfId="2" applyNumberFormat="1" applyFont="1" applyFill="1" applyBorder="1"/>
    <xf numFmtId="44" fontId="30" fillId="14" borderId="53" xfId="4" applyFont="1" applyFill="1" applyBorder="1" applyAlignment="1">
      <alignment horizontal="right"/>
    </xf>
    <xf numFmtId="44" fontId="28" fillId="0" borderId="8" xfId="4" applyFont="1" applyFill="1" applyBorder="1" applyAlignment="1">
      <alignment horizontal="right"/>
    </xf>
    <xf numFmtId="44" fontId="28" fillId="0" borderId="0" xfId="4" applyFont="1" applyFill="1" applyBorder="1" applyAlignment="1">
      <alignment horizontal="right"/>
    </xf>
    <xf numFmtId="44" fontId="28" fillId="0" borderId="7" xfId="4" applyFont="1" applyFill="1" applyBorder="1" applyAlignment="1">
      <alignment horizontal="right"/>
    </xf>
    <xf numFmtId="43" fontId="28" fillId="0" borderId="0" xfId="2" applyNumberFormat="1" applyFont="1"/>
    <xf numFmtId="10" fontId="28" fillId="0" borderId="0" xfId="5" applyNumberFormat="1" applyFont="1" applyFill="1" applyBorder="1" applyAlignment="1">
      <alignment horizontal="center"/>
    </xf>
    <xf numFmtId="168" fontId="28" fillId="8" borderId="3" xfId="6" applyNumberFormat="1" applyFont="1" applyFill="1" applyBorder="1" applyAlignment="1">
      <alignment horizontal="right"/>
    </xf>
    <xf numFmtId="169" fontId="33" fillId="8" borderId="53" xfId="4" applyNumberFormat="1" applyFont="1" applyFill="1" applyBorder="1" applyAlignment="1">
      <alignment horizontal="right"/>
    </xf>
    <xf numFmtId="169" fontId="33" fillId="8" borderId="53" xfId="2" applyNumberFormat="1" applyFont="1" applyFill="1" applyBorder="1"/>
    <xf numFmtId="44" fontId="13" fillId="0" borderId="0" xfId="4" applyFont="1" applyFill="1" applyBorder="1" applyAlignment="1">
      <alignment horizontal="right"/>
    </xf>
    <xf numFmtId="43" fontId="38" fillId="0" borderId="46" xfId="2" applyNumberFormat="1" applyFont="1" applyBorder="1"/>
    <xf numFmtId="43" fontId="11" fillId="0" borderId="46" xfId="2" applyNumberFormat="1" applyBorder="1"/>
    <xf numFmtId="43" fontId="11" fillId="0" borderId="6" xfId="2" applyNumberFormat="1" applyBorder="1"/>
    <xf numFmtId="37" fontId="29" fillId="0" borderId="0" xfId="2" applyNumberFormat="1" applyFont="1"/>
    <xf numFmtId="43" fontId="11" fillId="0" borderId="8" xfId="2" applyNumberFormat="1" applyBorder="1"/>
    <xf numFmtId="43" fontId="11" fillId="0" borderId="44" xfId="2" applyNumberFormat="1" applyBorder="1"/>
    <xf numFmtId="43" fontId="11" fillId="0" borderId="7" xfId="2" applyNumberFormat="1" applyBorder="1"/>
    <xf numFmtId="43" fontId="29" fillId="0" borderId="0" xfId="2" applyNumberFormat="1" applyFont="1"/>
    <xf numFmtId="43" fontId="30" fillId="0" borderId="53" xfId="2" applyNumberFormat="1" applyFont="1" applyBorder="1"/>
    <xf numFmtId="167" fontId="30" fillId="13" borderId="53" xfId="2" applyNumberFormat="1" applyFont="1" applyFill="1" applyBorder="1"/>
    <xf numFmtId="0" fontId="29" fillId="0" borderId="0" xfId="2" applyFont="1" applyAlignment="1">
      <alignment horizontal="left" vertical="top"/>
    </xf>
    <xf numFmtId="0" fontId="13" fillId="0" borderId="0" xfId="0" applyFont="1"/>
    <xf numFmtId="43" fontId="13" fillId="0" borderId="0" xfId="0" applyNumberFormat="1" applyFont="1"/>
    <xf numFmtId="43" fontId="41" fillId="0" borderId="0" xfId="0" applyNumberFormat="1" applyFont="1" applyProtection="1">
      <protection locked="0"/>
    </xf>
    <xf numFmtId="0" fontId="2" fillId="0" borderId="0" xfId="0" applyFont="1" applyProtection="1">
      <protection locked="0"/>
    </xf>
    <xf numFmtId="0" fontId="42" fillId="0" borderId="0" xfId="2" applyFont="1" applyAlignment="1">
      <alignment horizontal="center" wrapText="1"/>
    </xf>
    <xf numFmtId="0" fontId="21" fillId="0" borderId="0" xfId="2" applyFont="1" applyAlignment="1">
      <alignment horizontal="left" wrapText="1"/>
    </xf>
    <xf numFmtId="0" fontId="20" fillId="6" borderId="0" xfId="2" applyFont="1" applyFill="1" applyAlignment="1">
      <alignment horizontal="left" wrapText="1"/>
    </xf>
    <xf numFmtId="9" fontId="4" fillId="0" borderId="9" xfId="0" applyNumberFormat="1" applyFont="1" applyBorder="1" applyAlignment="1" applyProtection="1">
      <alignment horizontal="center"/>
      <protection locked="0"/>
    </xf>
    <xf numFmtId="0" fontId="43" fillId="0" borderId="0" xfId="3" applyFont="1"/>
    <xf numFmtId="0" fontId="26" fillId="0" borderId="0" xfId="3" applyFont="1" applyAlignment="1">
      <alignment horizontal="right" vertical="top"/>
    </xf>
    <xf numFmtId="43" fontId="13" fillId="0" borderId="7" xfId="0" applyNumberFormat="1" applyFont="1" applyBorder="1"/>
    <xf numFmtId="10" fontId="13" fillId="0" borderId="8" xfId="0" applyNumberFormat="1" applyFont="1" applyBorder="1"/>
    <xf numFmtId="165" fontId="13" fillId="0" borderId="0" xfId="0" applyNumberFormat="1" applyFont="1"/>
    <xf numFmtId="10" fontId="13" fillId="0" borderId="0" xfId="0" applyNumberFormat="1" applyFont="1"/>
    <xf numFmtId="166" fontId="13" fillId="0" borderId="0" xfId="0" applyNumberFormat="1" applyFont="1"/>
    <xf numFmtId="166" fontId="13" fillId="0" borderId="7" xfId="0" applyNumberFormat="1" applyFont="1" applyBorder="1"/>
    <xf numFmtId="166" fontId="13" fillId="0" borderId="8" xfId="0" applyNumberFormat="1" applyFont="1" applyBorder="1"/>
    <xf numFmtId="43" fontId="2" fillId="0" borderId="0" xfId="0" applyNumberFormat="1" applyFont="1"/>
    <xf numFmtId="0" fontId="13" fillId="2" borderId="24" xfId="0" applyFont="1" applyFill="1" applyBorder="1" applyAlignment="1">
      <alignment horizontal="center"/>
    </xf>
    <xf numFmtId="0" fontId="13" fillId="2" borderId="1" xfId="0" applyFont="1" applyFill="1" applyBorder="1" applyAlignment="1">
      <alignment horizontal="center" wrapText="1"/>
    </xf>
    <xf numFmtId="9" fontId="13" fillId="2" borderId="1" xfId="0" applyNumberFormat="1" applyFont="1" applyFill="1" applyBorder="1" applyAlignment="1">
      <alignment horizontal="center" wrapText="1"/>
    </xf>
    <xf numFmtId="0" fontId="13" fillId="2" borderId="2" xfId="0" applyFont="1" applyFill="1" applyBorder="1" applyAlignment="1">
      <alignment horizontal="center" wrapText="1"/>
    </xf>
    <xf numFmtId="10" fontId="13" fillId="3" borderId="25" xfId="0" applyNumberFormat="1" applyFont="1" applyFill="1" applyBorder="1" applyAlignment="1">
      <alignment horizontal="center" wrapText="1"/>
    </xf>
    <xf numFmtId="10" fontId="13" fillId="3" borderId="9" xfId="0" applyNumberFormat="1" applyFont="1" applyFill="1" applyBorder="1" applyAlignment="1">
      <alignment horizontal="center" wrapText="1"/>
    </xf>
    <xf numFmtId="43" fontId="13" fillId="5" borderId="0" xfId="0" applyNumberFormat="1" applyFont="1" applyFill="1"/>
    <xf numFmtId="9" fontId="13" fillId="5" borderId="0" xfId="0" applyNumberFormat="1" applyFont="1" applyFill="1" applyAlignment="1">
      <alignment horizontal="center"/>
    </xf>
    <xf numFmtId="43" fontId="13" fillId="5" borderId="7" xfId="0" applyNumberFormat="1" applyFont="1" applyFill="1" applyBorder="1"/>
    <xf numFmtId="4" fontId="13" fillId="5" borderId="0" xfId="0" applyNumberFormat="1" applyFont="1" applyFill="1"/>
    <xf numFmtId="4" fontId="13" fillId="5" borderId="0" xfId="0" applyNumberFormat="1" applyFont="1" applyFill="1" applyAlignment="1">
      <alignment horizontal="center"/>
    </xf>
    <xf numFmtId="4" fontId="13" fillId="5" borderId="7" xfId="0" applyNumberFormat="1" applyFont="1" applyFill="1" applyBorder="1"/>
    <xf numFmtId="4" fontId="13" fillId="0" borderId="0" xfId="0" applyNumberFormat="1" applyFont="1"/>
    <xf numFmtId="43" fontId="13" fillId="3" borderId="0" xfId="0" applyNumberFormat="1" applyFont="1" applyFill="1"/>
    <xf numFmtId="9" fontId="13" fillId="3" borderId="0" xfId="0" applyNumberFormat="1" applyFont="1" applyFill="1" applyAlignment="1">
      <alignment horizontal="center"/>
    </xf>
    <xf numFmtId="43" fontId="13" fillId="3" borderId="7" xfId="0" applyNumberFormat="1" applyFont="1" applyFill="1" applyBorder="1"/>
    <xf numFmtId="9" fontId="13" fillId="0" borderId="0" xfId="0" applyNumberFormat="1" applyFont="1" applyAlignment="1">
      <alignment horizontal="center"/>
    </xf>
    <xf numFmtId="43" fontId="13" fillId="5" borderId="0" xfId="0" applyNumberFormat="1" applyFont="1" applyFill="1" applyAlignment="1">
      <alignment horizontal="center"/>
    </xf>
    <xf numFmtId="0" fontId="2" fillId="0" borderId="0" xfId="0" applyFont="1" applyAlignment="1">
      <alignment wrapText="1"/>
    </xf>
    <xf numFmtId="0" fontId="2" fillId="0" borderId="0" xfId="0" applyFont="1"/>
    <xf numFmtId="0" fontId="2" fillId="0" borderId="0" xfId="0" applyFont="1" applyAlignment="1">
      <alignment horizontal="center"/>
    </xf>
    <xf numFmtId="0" fontId="2" fillId="0" borderId="0" xfId="0" applyFont="1" applyAlignment="1" applyProtection="1">
      <alignment horizontal="right"/>
      <protection locked="0"/>
    </xf>
    <xf numFmtId="0" fontId="13" fillId="5" borderId="29" xfId="0" applyFont="1" applyFill="1" applyBorder="1" applyAlignment="1">
      <alignment horizontal="center"/>
    </xf>
    <xf numFmtId="0" fontId="13" fillId="2" borderId="10" xfId="0" applyFont="1" applyFill="1" applyBorder="1" applyAlignment="1">
      <alignment horizontal="center" wrapText="1"/>
    </xf>
    <xf numFmtId="4" fontId="2" fillId="5" borderId="11" xfId="0" applyNumberFormat="1" applyFont="1" applyFill="1" applyBorder="1"/>
    <xf numFmtId="4" fontId="2" fillId="0" borderId="12" xfId="0" applyNumberFormat="1" applyFont="1" applyBorder="1"/>
    <xf numFmtId="4" fontId="2" fillId="0" borderId="13" xfId="0" applyNumberFormat="1" applyFont="1" applyBorder="1"/>
    <xf numFmtId="4" fontId="2" fillId="0" borderId="14" xfId="0" applyNumberFormat="1" applyFont="1" applyBorder="1"/>
    <xf numFmtId="4" fontId="2" fillId="0" borderId="15" xfId="0" applyNumberFormat="1" applyFont="1" applyBorder="1"/>
    <xf numFmtId="4" fontId="2" fillId="5" borderId="16" xfId="0" applyNumberFormat="1" applyFont="1" applyFill="1" applyBorder="1"/>
    <xf numFmtId="4" fontId="2" fillId="0" borderId="17" xfId="0" applyNumberFormat="1" applyFont="1" applyBorder="1"/>
    <xf numFmtId="4" fontId="2" fillId="0" borderId="19" xfId="0" applyNumberFormat="1" applyFont="1" applyBorder="1"/>
    <xf numFmtId="3" fontId="2" fillId="5" borderId="11" xfId="0" applyNumberFormat="1" applyFont="1" applyFill="1" applyBorder="1" applyAlignment="1">
      <alignment horizontal="center"/>
    </xf>
    <xf numFmtId="3" fontId="2" fillId="0" borderId="14" xfId="0" applyNumberFormat="1" applyFont="1" applyBorder="1" applyAlignment="1">
      <alignment horizontal="center"/>
    </xf>
    <xf numFmtId="3" fontId="2" fillId="0" borderId="15" xfId="0" applyNumberFormat="1" applyFont="1" applyBorder="1" applyAlignment="1">
      <alignment horizontal="center"/>
    </xf>
    <xf numFmtId="4" fontId="2" fillId="5" borderId="16" xfId="0" applyNumberFormat="1" applyFont="1" applyFill="1" applyBorder="1" applyAlignment="1">
      <alignment horizontal="center"/>
    </xf>
    <xf numFmtId="4" fontId="2" fillId="0" borderId="0" xfId="0" applyNumberFormat="1" applyFont="1"/>
    <xf numFmtId="4" fontId="2" fillId="0" borderId="0" xfId="0" applyNumberFormat="1" applyFont="1" applyProtection="1">
      <protection locked="0"/>
    </xf>
    <xf numFmtId="4" fontId="2" fillId="0" borderId="15" xfId="0" applyNumberFormat="1" applyFont="1" applyBorder="1" applyProtection="1">
      <protection locked="0"/>
    </xf>
    <xf numFmtId="4" fontId="2" fillId="0" borderId="18" xfId="0" applyNumberFormat="1" applyFont="1" applyBorder="1"/>
    <xf numFmtId="4" fontId="2" fillId="5" borderId="11" xfId="0" applyNumberFormat="1" applyFont="1" applyFill="1" applyBorder="1" applyAlignment="1">
      <alignment horizontal="center"/>
    </xf>
    <xf numFmtId="4" fontId="2" fillId="5" borderId="20" xfId="0" applyNumberFormat="1" applyFont="1" applyFill="1" applyBorder="1"/>
    <xf numFmtId="4" fontId="2" fillId="0" borderId="21" xfId="0" applyNumberFormat="1" applyFont="1" applyBorder="1"/>
    <xf numFmtId="4" fontId="2" fillId="0" borderId="22" xfId="0" applyNumberFormat="1" applyFont="1" applyBorder="1"/>
    <xf numFmtId="0" fontId="32" fillId="9" borderId="47" xfId="2" applyFont="1" applyFill="1" applyBorder="1" applyAlignment="1">
      <alignment horizontal="left"/>
    </xf>
    <xf numFmtId="0" fontId="28" fillId="0" borderId="47" xfId="2" applyFont="1" applyBorder="1" applyAlignment="1">
      <alignment horizontal="left"/>
    </xf>
    <xf numFmtId="40" fontId="29" fillId="8" borderId="54" xfId="2" applyNumberFormat="1" applyFont="1" applyFill="1" applyBorder="1" applyAlignment="1">
      <alignment horizontal="right"/>
    </xf>
    <xf numFmtId="43" fontId="13" fillId="0" borderId="62" xfId="0" applyNumberFormat="1" applyFont="1" applyBorder="1"/>
    <xf numFmtId="43" fontId="13" fillId="0" borderId="63" xfId="0" applyNumberFormat="1" applyFont="1" applyBorder="1"/>
    <xf numFmtId="168" fontId="33" fillId="0" borderId="53" xfId="4" applyNumberFormat="1" applyFont="1" applyBorder="1" applyAlignment="1">
      <alignment horizontal="right" vertical="center"/>
    </xf>
    <xf numFmtId="40" fontId="29" fillId="16" borderId="53" xfId="2" applyNumberFormat="1" applyFont="1" applyFill="1" applyBorder="1" applyAlignment="1">
      <alignment horizontal="right"/>
    </xf>
    <xf numFmtId="40" fontId="29" fillId="16" borderId="54" xfId="2" applyNumberFormat="1" applyFont="1" applyFill="1" applyBorder="1" applyAlignment="1">
      <alignment horizontal="right"/>
    </xf>
    <xf numFmtId="168" fontId="28" fillId="8" borderId="63" xfId="6" applyNumberFormat="1" applyFont="1" applyFill="1" applyBorder="1" applyAlignment="1">
      <alignment horizontal="right"/>
    </xf>
    <xf numFmtId="168" fontId="28" fillId="8" borderId="59" xfId="6" applyNumberFormat="1" applyFont="1" applyFill="1" applyBorder="1" applyAlignment="1">
      <alignment horizontal="right"/>
    </xf>
    <xf numFmtId="167" fontId="30" fillId="11" borderId="65" xfId="2" applyNumberFormat="1" applyFont="1" applyFill="1" applyBorder="1" applyAlignment="1">
      <alignment horizontal="center" vertical="center" wrapText="1"/>
    </xf>
    <xf numFmtId="0" fontId="30" fillId="11" borderId="66" xfId="2" applyFont="1" applyFill="1" applyBorder="1" applyAlignment="1">
      <alignment horizontal="center" vertical="center" wrapText="1"/>
    </xf>
    <xf numFmtId="167" fontId="29" fillId="0" borderId="67" xfId="4" applyNumberFormat="1" applyFont="1" applyBorder="1" applyAlignment="1">
      <alignment horizontal="right" vertical="center"/>
    </xf>
    <xf numFmtId="10" fontId="33" fillId="0" borderId="68" xfId="2" applyNumberFormat="1" applyFont="1" applyBorder="1" applyAlignment="1">
      <alignment horizontal="center" vertical="center"/>
    </xf>
    <xf numFmtId="43" fontId="30" fillId="3" borderId="69" xfId="2" applyNumberFormat="1" applyFont="1" applyFill="1" applyBorder="1"/>
    <xf numFmtId="10" fontId="30" fillId="3" borderId="70" xfId="5" applyNumberFormat="1" applyFont="1" applyFill="1" applyBorder="1" applyAlignment="1">
      <alignment horizontal="center"/>
    </xf>
    <xf numFmtId="167" fontId="30" fillId="11" borderId="71" xfId="2" applyNumberFormat="1" applyFont="1" applyFill="1" applyBorder="1" applyAlignment="1">
      <alignment horizontal="center" vertical="center" wrapText="1"/>
    </xf>
    <xf numFmtId="168" fontId="33" fillId="0" borderId="47" xfId="4" applyNumberFormat="1" applyFont="1" applyBorder="1" applyAlignment="1">
      <alignment horizontal="right" vertical="center"/>
    </xf>
    <xf numFmtId="43" fontId="30" fillId="3" borderId="47" xfId="2" applyNumberFormat="1" applyFont="1" applyFill="1" applyBorder="1"/>
    <xf numFmtId="0" fontId="8" fillId="4" borderId="9" xfId="0" applyFont="1" applyFill="1" applyBorder="1" applyAlignment="1">
      <alignment horizontal="center" wrapText="1"/>
    </xf>
    <xf numFmtId="0" fontId="13" fillId="4" borderId="9" xfId="0" applyFont="1" applyFill="1" applyBorder="1" applyAlignment="1">
      <alignment horizontal="center" wrapText="1"/>
    </xf>
    <xf numFmtId="43" fontId="13" fillId="0" borderId="61" xfId="0" applyNumberFormat="1" applyFont="1" applyBorder="1"/>
    <xf numFmtId="3" fontId="2" fillId="5" borderId="16" xfId="0" applyNumberFormat="1" applyFont="1" applyFill="1" applyBorder="1" applyAlignment="1">
      <alignment horizontal="center"/>
    </xf>
    <xf numFmtId="167" fontId="28" fillId="11" borderId="49" xfId="2" applyNumberFormat="1" applyFont="1" applyFill="1" applyBorder="1" applyAlignment="1">
      <alignment horizontal="center" wrapText="1"/>
    </xf>
    <xf numFmtId="40" fontId="29" fillId="16" borderId="49" xfId="2" applyNumberFormat="1" applyFont="1" applyFill="1" applyBorder="1" applyAlignment="1">
      <alignment horizontal="right"/>
    </xf>
    <xf numFmtId="40" fontId="29" fillId="9" borderId="49" xfId="2" applyNumberFormat="1" applyFont="1" applyFill="1" applyBorder="1" applyAlignment="1">
      <alignment horizontal="right"/>
    </xf>
    <xf numFmtId="0" fontId="28" fillId="0" borderId="53" xfId="2" applyFont="1" applyBorder="1" applyAlignment="1">
      <alignment horizontal="center"/>
    </xf>
    <xf numFmtId="43" fontId="11" fillId="0" borderId="53" xfId="2" applyNumberFormat="1" applyBorder="1"/>
    <xf numFmtId="0" fontId="46" fillId="0" borderId="0" xfId="2" applyFont="1" applyAlignment="1">
      <alignment vertical="top" wrapText="1"/>
    </xf>
    <xf numFmtId="0" fontId="46" fillId="0" borderId="0" xfId="2" applyFont="1" applyAlignment="1">
      <alignment wrapText="1"/>
    </xf>
    <xf numFmtId="43" fontId="49" fillId="0" borderId="0" xfId="0" applyNumberFormat="1" applyFont="1" applyAlignment="1" applyProtection="1">
      <alignment horizontal="left"/>
      <protection locked="0"/>
    </xf>
    <xf numFmtId="49" fontId="7" fillId="0" borderId="21" xfId="0" applyNumberFormat="1" applyFont="1" applyBorder="1" applyAlignment="1">
      <alignment horizontal="center"/>
    </xf>
    <xf numFmtId="0" fontId="5" fillId="0" borderId="21" xfId="0" applyFont="1" applyBorder="1" applyAlignment="1">
      <alignment horizontal="center"/>
    </xf>
    <xf numFmtId="0" fontId="6" fillId="0" borderId="21" xfId="0" applyFont="1" applyBorder="1"/>
    <xf numFmtId="0" fontId="2" fillId="0" borderId="31" xfId="0" applyFont="1" applyBorder="1"/>
    <xf numFmtId="0" fontId="0" fillId="0" borderId="32" xfId="0" applyBorder="1"/>
    <xf numFmtId="0" fontId="2" fillId="0" borderId="0" xfId="0" applyFont="1" applyProtection="1">
      <protection locked="0"/>
    </xf>
    <xf numFmtId="0" fontId="0" fillId="0" borderId="0" xfId="0"/>
    <xf numFmtId="0" fontId="2" fillId="0" borderId="0" xfId="0" applyFont="1"/>
    <xf numFmtId="0" fontId="2" fillId="0" borderId="38" xfId="0" applyFont="1" applyBorder="1"/>
    <xf numFmtId="0" fontId="0" fillId="0" borderId="39" xfId="0" applyBorder="1"/>
    <xf numFmtId="0" fontId="13" fillId="0" borderId="0" xfId="0" applyFont="1"/>
    <xf numFmtId="0" fontId="2" fillId="0" borderId="0" xfId="0" quotePrefix="1" applyFont="1"/>
    <xf numFmtId="0" fontId="2" fillId="0" borderId="8" xfId="0" applyFont="1" applyBorder="1"/>
    <xf numFmtId="0" fontId="0" fillId="0" borderId="33" xfId="0" applyBorder="1"/>
    <xf numFmtId="0" fontId="2" fillId="0" borderId="36" xfId="0" applyFont="1" applyBorder="1"/>
    <xf numFmtId="0" fontId="0" fillId="0" borderId="37" xfId="0" applyBorder="1"/>
    <xf numFmtId="0" fontId="2" fillId="0" borderId="34" xfId="0" applyFont="1" applyBorder="1"/>
    <xf numFmtId="0" fontId="0" fillId="0" borderId="35" xfId="0" applyBorder="1"/>
    <xf numFmtId="0" fontId="28" fillId="0" borderId="0" xfId="0" applyFont="1" applyProtection="1">
      <protection locked="0"/>
    </xf>
    <xf numFmtId="0" fontId="28" fillId="0" borderId="0" xfId="0" applyFont="1"/>
    <xf numFmtId="0" fontId="25" fillId="0" borderId="29" xfId="3" applyBorder="1" applyAlignment="1">
      <alignment horizontal="left" vertical="top" wrapText="1"/>
    </xf>
    <xf numFmtId="0" fontId="25" fillId="0" borderId="40" xfId="3" applyBorder="1" applyAlignment="1">
      <alignment horizontal="left" vertical="top" wrapText="1"/>
    </xf>
    <xf numFmtId="0" fontId="25" fillId="0" borderId="25" xfId="3" applyBorder="1" applyAlignment="1">
      <alignment horizontal="left" vertical="top" wrapText="1"/>
    </xf>
    <xf numFmtId="0" fontId="25" fillId="0" borderId="0" xfId="3" applyAlignment="1">
      <alignment horizontal="left" vertical="top" wrapText="1"/>
    </xf>
    <xf numFmtId="43" fontId="2" fillId="0" borderId="53" xfId="2" applyNumberFormat="1" applyFont="1" applyBorder="1" applyAlignment="1">
      <alignment horizontal="left" vertical="top" wrapText="1"/>
    </xf>
    <xf numFmtId="43" fontId="11" fillId="0" borderId="53" xfId="2" applyNumberFormat="1" applyBorder="1" applyAlignment="1">
      <alignment horizontal="left" vertical="top" wrapText="1"/>
    </xf>
    <xf numFmtId="43" fontId="11" fillId="0" borderId="54" xfId="2" applyNumberFormat="1" applyBorder="1" applyAlignment="1">
      <alignment horizontal="left" vertical="top" wrapText="1"/>
    </xf>
    <xf numFmtId="9" fontId="30" fillId="10" borderId="51" xfId="2" applyNumberFormat="1" applyFont="1" applyFill="1" applyBorder="1" applyAlignment="1">
      <alignment horizontal="center"/>
    </xf>
    <xf numFmtId="9" fontId="30" fillId="10" borderId="22" xfId="2" applyNumberFormat="1" applyFont="1" applyFill="1" applyBorder="1" applyAlignment="1">
      <alignment horizontal="center"/>
    </xf>
    <xf numFmtId="9" fontId="30" fillId="10" borderId="15" xfId="2" applyNumberFormat="1" applyFont="1" applyFill="1" applyBorder="1" applyAlignment="1">
      <alignment horizontal="center"/>
    </xf>
    <xf numFmtId="9" fontId="30" fillId="10" borderId="72" xfId="2" applyNumberFormat="1" applyFont="1" applyFill="1" applyBorder="1" applyAlignment="1">
      <alignment horizontal="center"/>
    </xf>
    <xf numFmtId="44" fontId="28" fillId="15" borderId="55" xfId="4" applyFont="1" applyFill="1" applyBorder="1" applyAlignment="1">
      <alignment horizontal="center"/>
    </xf>
    <xf numFmtId="44" fontId="28" fillId="15" borderId="48" xfId="4" applyFont="1" applyFill="1" applyBorder="1" applyAlignment="1">
      <alignment horizontal="center"/>
    </xf>
    <xf numFmtId="44" fontId="28" fillId="15" borderId="64" xfId="4" applyFont="1" applyFill="1" applyBorder="1" applyAlignment="1">
      <alignment horizontal="center"/>
    </xf>
    <xf numFmtId="44" fontId="37" fillId="0" borderId="29" xfId="4" applyFont="1" applyFill="1" applyBorder="1" applyAlignment="1">
      <alignment horizontal="center"/>
    </xf>
    <xf numFmtId="44" fontId="37" fillId="0" borderId="40" xfId="4" applyFont="1" applyFill="1" applyBorder="1" applyAlignment="1">
      <alignment horizontal="center"/>
    </xf>
    <xf numFmtId="44" fontId="37" fillId="0" borderId="25" xfId="4" applyFont="1" applyFill="1" applyBorder="1" applyAlignment="1">
      <alignment horizontal="center"/>
    </xf>
    <xf numFmtId="44" fontId="37" fillId="8" borderId="53" xfId="4" applyFont="1" applyFill="1" applyBorder="1" applyAlignment="1">
      <alignment horizontal="left" wrapText="1"/>
    </xf>
    <xf numFmtId="43" fontId="11" fillId="0" borderId="57" xfId="2" applyNumberFormat="1" applyBorder="1" applyAlignment="1">
      <alignment horizontal="left" vertical="center" wrapText="1"/>
    </xf>
    <xf numFmtId="43" fontId="11" fillId="0" borderId="58" xfId="2" applyNumberFormat="1" applyBorder="1" applyAlignment="1">
      <alignment horizontal="left" vertical="center" wrapText="1"/>
    </xf>
    <xf numFmtId="0" fontId="11" fillId="0" borderId="29" xfId="2" applyBorder="1" applyAlignment="1">
      <alignment horizontal="left" vertical="center" wrapText="1"/>
    </xf>
    <xf numFmtId="0" fontId="11" fillId="0" borderId="40" xfId="2" applyBorder="1" applyAlignment="1">
      <alignment horizontal="left" vertical="center" wrapText="1"/>
    </xf>
    <xf numFmtId="0" fontId="11" fillId="0" borderId="25" xfId="2" applyBorder="1" applyAlignment="1">
      <alignment horizontal="left" vertical="center" wrapText="1"/>
    </xf>
    <xf numFmtId="43" fontId="11" fillId="0" borderId="53" xfId="2" applyNumberFormat="1" applyBorder="1" applyAlignment="1">
      <alignment horizontal="left" vertical="top"/>
    </xf>
    <xf numFmtId="43" fontId="11" fillId="0" borderId="54" xfId="2" applyNumberFormat="1" applyBorder="1" applyAlignment="1">
      <alignment horizontal="left" vertical="top"/>
    </xf>
    <xf numFmtId="43" fontId="11" fillId="0" borderId="59" xfId="2" applyNumberFormat="1" applyBorder="1" applyAlignment="1">
      <alignment horizontal="left" vertical="top" wrapText="1"/>
    </xf>
    <xf numFmtId="43" fontId="11" fillId="0" borderId="60" xfId="2" applyNumberFormat="1" applyBorder="1" applyAlignment="1">
      <alignment horizontal="left" vertical="top" wrapText="1"/>
    </xf>
    <xf numFmtId="43" fontId="11" fillId="0" borderId="61" xfId="2" applyNumberFormat="1" applyBorder="1" applyAlignment="1">
      <alignment horizontal="left" vertical="top" wrapText="1"/>
    </xf>
    <xf numFmtId="43" fontId="11" fillId="0" borderId="52" xfId="2" applyNumberFormat="1" applyBorder="1" applyAlignment="1">
      <alignment horizontal="left"/>
    </xf>
    <xf numFmtId="43" fontId="11" fillId="0" borderId="53" xfId="2" applyNumberFormat="1" applyBorder="1" applyAlignment="1">
      <alignment horizontal="left"/>
    </xf>
    <xf numFmtId="43" fontId="11" fillId="0" borderId="54" xfId="2" applyNumberFormat="1" applyBorder="1" applyAlignment="1">
      <alignment horizontal="left"/>
    </xf>
    <xf numFmtId="43" fontId="11" fillId="0" borderId="3" xfId="2" applyNumberFormat="1" applyBorder="1" applyAlignment="1">
      <alignment horizontal="left" wrapText="1"/>
    </xf>
    <xf numFmtId="43" fontId="11" fillId="0" borderId="4" xfId="2" applyNumberFormat="1" applyBorder="1" applyAlignment="1">
      <alignment horizontal="left" wrapText="1"/>
    </xf>
    <xf numFmtId="43" fontId="11" fillId="0" borderId="56" xfId="2" applyNumberFormat="1" applyBorder="1" applyAlignment="1">
      <alignment horizontal="left" wrapText="1"/>
    </xf>
  </cellXfs>
  <cellStyles count="7">
    <cellStyle name="Comma [0]" xfId="1" builtinId="6"/>
    <cellStyle name="Comma 2" xfId="6" xr:uid="{00000000-0005-0000-0000-000001000000}"/>
    <cellStyle name="Currency 2" xfId="4" xr:uid="{00000000-0005-0000-0000-000002000000}"/>
    <cellStyle name="Normal" xfId="0" builtinId="0"/>
    <cellStyle name="Normal 2" xfId="2" xr:uid="{00000000-0005-0000-0000-000004000000}"/>
    <cellStyle name="Normal 3" xfId="3" xr:uid="{00000000-0005-0000-0000-000005000000}"/>
    <cellStyle name="Percent 2"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419100</xdr:colOff>
      <xdr:row>2</xdr:row>
      <xdr:rowOff>180975</xdr:rowOff>
    </xdr:from>
    <xdr:to>
      <xdr:col>11</xdr:col>
      <xdr:colOff>903732</xdr:colOff>
      <xdr:row>7</xdr:row>
      <xdr:rowOff>168783</xdr:rowOff>
    </xdr:to>
    <xdr:sp macro="" textlink="">
      <xdr:nvSpPr>
        <xdr:cNvPr id="2" name="Arrow: Down 1">
          <a:extLst>
            <a:ext uri="{FF2B5EF4-FFF2-40B4-BE49-F238E27FC236}">
              <a16:creationId xmlns:a16="http://schemas.microsoft.com/office/drawing/2014/main" id="{6C466E74-8AC1-4EF3-836A-199C1A277B70}"/>
            </a:ext>
          </a:extLst>
        </xdr:cNvPr>
        <xdr:cNvSpPr/>
      </xdr:nvSpPr>
      <xdr:spPr>
        <a:xfrm>
          <a:off x="14525625" y="590550"/>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257175</xdr:colOff>
      <xdr:row>34</xdr:row>
      <xdr:rowOff>190500</xdr:rowOff>
    </xdr:from>
    <xdr:to>
      <xdr:col>2</xdr:col>
      <xdr:colOff>741807</xdr:colOff>
      <xdr:row>39</xdr:row>
      <xdr:rowOff>140208</xdr:rowOff>
    </xdr:to>
    <xdr:sp macro="" textlink="">
      <xdr:nvSpPr>
        <xdr:cNvPr id="3" name="Arrow: Down 2">
          <a:extLst>
            <a:ext uri="{FF2B5EF4-FFF2-40B4-BE49-F238E27FC236}">
              <a16:creationId xmlns:a16="http://schemas.microsoft.com/office/drawing/2014/main" id="{0FD4D826-04A6-4610-812C-5B3D55E0465B}"/>
            </a:ext>
          </a:extLst>
        </xdr:cNvPr>
        <xdr:cNvSpPr/>
      </xdr:nvSpPr>
      <xdr:spPr>
        <a:xfrm>
          <a:off x="4581525" y="7981950"/>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aaapporg.sharepoint.com/sites/FinanceTeam-Program/Shared%20Documents/General/GR%20RFP%2023-29/Final%20RFP%20Documents/Attachment%20V%202023-2024%20Contract%20Module%20Worksheets.xlsx" TargetMode="External"/><Relationship Id="rId1" Type="http://schemas.openxmlformats.org/officeDocument/2006/relationships/externalLinkPath" Target="https://aaapporg.sharepoint.com/sites/FinanceTeam-Program/Shared%20Documents/General/GR%20RFP%2023-29/Final%20RFP%20Documents/Attachment%20V%202023-2024%20Contract%20Module%20Workshee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2lIzJQ9uOUev17szr9hYbc6nvImq2RBMr_1Dc4ncGUpzCC5jQ5S3QqKuIaoOjfDE" itemId="01CL6ZLJG4PXPNR7BYUZCJBVFMCKPWMDDB">
      <xxl21:absoluteUrl r:id="rId2"/>
    </xxl21:alternateUrls>
    <sheetNames>
      <sheetName val="Instructions-Contract Module "/>
      <sheetName val="Personel Cost Flow Worksheet"/>
      <sheetName val="Supporting Budget Worksheet"/>
      <sheetName val="Supporting Budget Schedule"/>
      <sheetName val="Instructions - Rate Request "/>
      <sheetName val="Service Rate - Case Aide"/>
      <sheetName val="Service Rate - Case Management"/>
    </sheetNames>
    <sheetDataSet>
      <sheetData sheetId="0"/>
      <sheetData sheetId="1"/>
      <sheetData sheetId="2">
        <row r="23">
          <cell r="A23" t="str">
            <v>Sub-contractors  ($15,000)</v>
          </cell>
        </row>
        <row r="24">
          <cell r="A24" t="str">
            <v>Sub-contractors  ($75,000)</v>
          </cell>
        </row>
      </sheetData>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C87"/>
  <sheetViews>
    <sheetView tabSelected="1" workbookViewId="0">
      <selection activeCell="C47" sqref="C47"/>
    </sheetView>
  </sheetViews>
  <sheetFormatPr defaultRowHeight="15" x14ac:dyDescent="0.25"/>
  <cols>
    <col min="2" max="2" width="2.7109375" bestFit="1" customWidth="1"/>
    <col min="3" max="3" width="95.85546875" style="73" customWidth="1"/>
  </cols>
  <sheetData>
    <row r="1" spans="1:3" ht="18.75" x14ac:dyDescent="0.3">
      <c r="A1" s="72"/>
      <c r="B1" s="72"/>
      <c r="C1" s="165" t="s">
        <v>0</v>
      </c>
    </row>
    <row r="2" spans="1:3" x14ac:dyDescent="0.25">
      <c r="A2" s="72"/>
      <c r="B2" s="72"/>
    </row>
    <row r="3" spans="1:3" ht="30" x14ac:dyDescent="0.25">
      <c r="A3" s="72" t="s">
        <v>1</v>
      </c>
      <c r="B3" s="72"/>
      <c r="C3" s="73" t="s">
        <v>2</v>
      </c>
    </row>
    <row r="4" spans="1:3" x14ac:dyDescent="0.25">
      <c r="A4" s="72"/>
      <c r="B4" s="72"/>
    </row>
    <row r="5" spans="1:3" ht="45" x14ac:dyDescent="0.2">
      <c r="A5" s="72" t="s">
        <v>3</v>
      </c>
      <c r="B5" s="72"/>
      <c r="C5" s="74" t="s">
        <v>4</v>
      </c>
    </row>
    <row r="6" spans="1:3" x14ac:dyDescent="0.25">
      <c r="A6" s="72"/>
      <c r="B6" s="72"/>
      <c r="C6" s="75"/>
    </row>
    <row r="7" spans="1:3" ht="45" x14ac:dyDescent="0.2">
      <c r="A7" s="72" t="s">
        <v>5</v>
      </c>
      <c r="B7" s="72"/>
      <c r="C7" s="76" t="s">
        <v>6</v>
      </c>
    </row>
    <row r="8" spans="1:3" x14ac:dyDescent="0.25">
      <c r="A8" s="72"/>
      <c r="B8" s="72"/>
      <c r="C8" s="75"/>
    </row>
    <row r="9" spans="1:3" ht="30" x14ac:dyDescent="0.25">
      <c r="A9" s="72" t="s">
        <v>7</v>
      </c>
      <c r="B9" s="72"/>
      <c r="C9" s="77" t="s">
        <v>8</v>
      </c>
    </row>
    <row r="10" spans="1:3" x14ac:dyDescent="0.25">
      <c r="A10" s="72"/>
      <c r="B10" s="72"/>
    </row>
    <row r="11" spans="1:3" x14ac:dyDescent="0.25">
      <c r="A11" s="78" t="s">
        <v>9</v>
      </c>
      <c r="B11" s="72"/>
      <c r="C11" s="167" t="s">
        <v>10</v>
      </c>
    </row>
    <row r="12" spans="1:3" x14ac:dyDescent="0.25">
      <c r="A12" s="72"/>
      <c r="B12" s="72"/>
    </row>
    <row r="13" spans="1:3" x14ac:dyDescent="0.25">
      <c r="A13" s="72"/>
      <c r="B13" s="72"/>
      <c r="C13" s="166" t="s">
        <v>11</v>
      </c>
    </row>
    <row r="14" spans="1:3" x14ac:dyDescent="0.25">
      <c r="A14" s="72"/>
      <c r="B14" s="72"/>
    </row>
    <row r="15" spans="1:3" ht="45" x14ac:dyDescent="0.2">
      <c r="A15" s="72" t="s">
        <v>12</v>
      </c>
      <c r="B15" s="72"/>
      <c r="C15" s="251" t="s">
        <v>13</v>
      </c>
    </row>
    <row r="16" spans="1:3" x14ac:dyDescent="0.25">
      <c r="A16" s="72"/>
      <c r="B16" s="72"/>
    </row>
    <row r="17" spans="1:3" x14ac:dyDescent="0.25">
      <c r="A17" s="72"/>
      <c r="B17" s="72" t="s">
        <v>14</v>
      </c>
      <c r="C17" s="73" t="s">
        <v>15</v>
      </c>
    </row>
    <row r="18" spans="1:3" x14ac:dyDescent="0.25">
      <c r="A18" s="72"/>
      <c r="B18" s="72"/>
    </row>
    <row r="19" spans="1:3" ht="90" x14ac:dyDescent="0.25">
      <c r="A19" s="72"/>
      <c r="B19" s="72" t="s">
        <v>16</v>
      </c>
      <c r="C19" s="73" t="s">
        <v>17</v>
      </c>
    </row>
    <row r="20" spans="1:3" x14ac:dyDescent="0.25">
      <c r="A20" s="72"/>
      <c r="B20" s="72"/>
    </row>
    <row r="21" spans="1:3" ht="30" x14ac:dyDescent="0.2">
      <c r="A21" s="72"/>
      <c r="B21" s="72" t="s">
        <v>18</v>
      </c>
      <c r="C21" s="80" t="s">
        <v>19</v>
      </c>
    </row>
    <row r="22" spans="1:3" x14ac:dyDescent="0.25">
      <c r="A22" s="72"/>
      <c r="B22" s="72"/>
    </row>
    <row r="23" spans="1:3" x14ac:dyDescent="0.25">
      <c r="A23" s="72"/>
      <c r="B23" s="72" t="s">
        <v>20</v>
      </c>
      <c r="C23" s="73" t="s">
        <v>21</v>
      </c>
    </row>
    <row r="24" spans="1:3" x14ac:dyDescent="0.25">
      <c r="A24" s="72"/>
      <c r="B24" s="72"/>
    </row>
    <row r="25" spans="1:3" ht="30" x14ac:dyDescent="0.25">
      <c r="A25" s="72"/>
      <c r="B25" s="72" t="s">
        <v>22</v>
      </c>
      <c r="C25" s="81" t="s">
        <v>23</v>
      </c>
    </row>
    <row r="26" spans="1:3" x14ac:dyDescent="0.25">
      <c r="A26" s="72"/>
      <c r="B26" s="72"/>
    </row>
    <row r="27" spans="1:3" ht="30" x14ac:dyDescent="0.25">
      <c r="A27" s="72"/>
      <c r="B27" s="72" t="s">
        <v>24</v>
      </c>
      <c r="C27" s="81" t="s">
        <v>25</v>
      </c>
    </row>
    <row r="28" spans="1:3" x14ac:dyDescent="0.25">
      <c r="A28" s="72"/>
      <c r="B28" s="72"/>
    </row>
    <row r="29" spans="1:3" ht="90" x14ac:dyDescent="0.25">
      <c r="A29" s="72" t="s">
        <v>26</v>
      </c>
      <c r="B29" s="72"/>
      <c r="C29" s="252" t="s">
        <v>27</v>
      </c>
    </row>
    <row r="30" spans="1:3" x14ac:dyDescent="0.25">
      <c r="A30" s="72"/>
      <c r="B30" s="72"/>
    </row>
    <row r="31" spans="1:3" ht="45" x14ac:dyDescent="0.25">
      <c r="A31" s="72"/>
      <c r="B31" s="72" t="s">
        <v>14</v>
      </c>
      <c r="C31" s="73" t="s">
        <v>28</v>
      </c>
    </row>
    <row r="32" spans="1:3" x14ac:dyDescent="0.25">
      <c r="A32" s="72"/>
      <c r="B32" s="72"/>
    </row>
    <row r="33" spans="1:3" ht="30" x14ac:dyDescent="0.2">
      <c r="A33" s="72"/>
      <c r="B33" s="72" t="s">
        <v>16</v>
      </c>
      <c r="C33" s="82" t="s">
        <v>29</v>
      </c>
    </row>
    <row r="34" spans="1:3" x14ac:dyDescent="0.25">
      <c r="A34" s="72"/>
      <c r="B34" s="72"/>
    </row>
    <row r="35" spans="1:3" ht="45" x14ac:dyDescent="0.25">
      <c r="A35" s="72"/>
      <c r="B35" s="72" t="s">
        <v>18</v>
      </c>
      <c r="C35" s="73" t="s">
        <v>30</v>
      </c>
    </row>
    <row r="36" spans="1:3" x14ac:dyDescent="0.25">
      <c r="A36" s="72"/>
      <c r="B36" s="72"/>
    </row>
    <row r="37" spans="1:3" ht="60" x14ac:dyDescent="0.25">
      <c r="A37" s="72"/>
      <c r="B37" s="72" t="s">
        <v>31</v>
      </c>
      <c r="C37" s="73" t="s">
        <v>32</v>
      </c>
    </row>
    <row r="38" spans="1:3" x14ac:dyDescent="0.25">
      <c r="A38" s="72"/>
      <c r="B38" s="72"/>
    </row>
    <row r="39" spans="1:3" ht="120" x14ac:dyDescent="0.2">
      <c r="A39" s="72"/>
      <c r="B39" s="72" t="s">
        <v>22</v>
      </c>
      <c r="C39" s="82" t="s">
        <v>33</v>
      </c>
    </row>
    <row r="40" spans="1:3" x14ac:dyDescent="0.2">
      <c r="A40" s="72"/>
      <c r="B40" s="72"/>
      <c r="C40" s="82"/>
    </row>
    <row r="41" spans="1:3" ht="30" x14ac:dyDescent="0.25">
      <c r="A41" s="72"/>
      <c r="B41" s="72" t="s">
        <v>34</v>
      </c>
      <c r="C41" s="73" t="s">
        <v>35</v>
      </c>
    </row>
    <row r="42" spans="1:3" x14ac:dyDescent="0.25">
      <c r="A42" s="72"/>
      <c r="B42" s="72"/>
    </row>
    <row r="43" spans="1:3" ht="37.5" customHeight="1" x14ac:dyDescent="0.2">
      <c r="A43" s="72"/>
      <c r="B43" s="72" t="s">
        <v>36</v>
      </c>
      <c r="C43" s="82" t="s">
        <v>37</v>
      </c>
    </row>
    <row r="44" spans="1:3" x14ac:dyDescent="0.25">
      <c r="A44" s="72"/>
      <c r="B44" s="72"/>
    </row>
    <row r="45" spans="1:3" ht="75" x14ac:dyDescent="0.25">
      <c r="A45" s="72"/>
      <c r="B45" s="72" t="s">
        <v>38</v>
      </c>
      <c r="C45" s="73" t="s">
        <v>39</v>
      </c>
    </row>
    <row r="46" spans="1:3" x14ac:dyDescent="0.25">
      <c r="A46" s="72"/>
      <c r="B46" s="72"/>
    </row>
    <row r="47" spans="1:3" ht="60" x14ac:dyDescent="0.2">
      <c r="A47" s="72" t="s">
        <v>40</v>
      </c>
      <c r="B47" s="72"/>
      <c r="C47" s="251" t="s">
        <v>41</v>
      </c>
    </row>
    <row r="48" spans="1:3" ht="45" x14ac:dyDescent="0.25">
      <c r="A48" s="72"/>
      <c r="B48" s="72"/>
      <c r="C48" s="73" t="s">
        <v>42</v>
      </c>
    </row>
    <row r="49" spans="1:3" ht="45" x14ac:dyDescent="0.25">
      <c r="A49" s="72"/>
      <c r="B49" s="72"/>
      <c r="C49" s="73" t="s">
        <v>43</v>
      </c>
    </row>
    <row r="50" spans="1:3" x14ac:dyDescent="0.25">
      <c r="A50" s="72"/>
      <c r="B50" s="72"/>
      <c r="C50" s="83"/>
    </row>
    <row r="51" spans="1:3" ht="30" x14ac:dyDescent="0.25">
      <c r="A51" s="72"/>
      <c r="B51" s="72"/>
      <c r="C51" s="73" t="s">
        <v>44</v>
      </c>
    </row>
    <row r="52" spans="1:3" x14ac:dyDescent="0.25">
      <c r="A52" s="72"/>
      <c r="B52" s="72"/>
      <c r="C52" s="73" t="s">
        <v>45</v>
      </c>
    </row>
    <row r="53" spans="1:3" x14ac:dyDescent="0.25">
      <c r="A53" s="72"/>
      <c r="B53" s="72"/>
      <c r="C53" s="73" t="s">
        <v>46</v>
      </c>
    </row>
    <row r="54" spans="1:3" ht="60" x14ac:dyDescent="0.25">
      <c r="A54" s="72"/>
      <c r="B54" s="72"/>
      <c r="C54" s="73" t="s">
        <v>47</v>
      </c>
    </row>
    <row r="55" spans="1:3" ht="60" x14ac:dyDescent="0.25">
      <c r="A55" s="72"/>
      <c r="B55" s="72"/>
      <c r="C55" s="73" t="s">
        <v>48</v>
      </c>
    </row>
    <row r="56" spans="1:3" ht="30" x14ac:dyDescent="0.25">
      <c r="A56" s="72"/>
      <c r="B56" s="72"/>
      <c r="C56" s="73" t="s">
        <v>49</v>
      </c>
    </row>
    <row r="57" spans="1:3" ht="30" x14ac:dyDescent="0.25">
      <c r="A57" s="72"/>
      <c r="B57" s="72"/>
      <c r="C57" s="73" t="s">
        <v>50</v>
      </c>
    </row>
    <row r="58" spans="1:3" ht="60" x14ac:dyDescent="0.25">
      <c r="A58" s="72"/>
      <c r="B58" s="72"/>
      <c r="C58" s="73" t="s">
        <v>51</v>
      </c>
    </row>
    <row r="59" spans="1:3" ht="60" x14ac:dyDescent="0.25">
      <c r="A59" s="72"/>
      <c r="B59" s="72"/>
      <c r="C59" s="73" t="s">
        <v>52</v>
      </c>
    </row>
    <row r="60" spans="1:3" x14ac:dyDescent="0.25">
      <c r="A60" s="72"/>
      <c r="B60" s="72"/>
    </row>
    <row r="61" spans="1:3" ht="30" x14ac:dyDescent="0.2">
      <c r="A61" s="72" t="s">
        <v>53</v>
      </c>
      <c r="B61" s="72"/>
      <c r="C61" s="79" t="s">
        <v>54</v>
      </c>
    </row>
    <row r="62" spans="1:3" x14ac:dyDescent="0.25">
      <c r="A62" s="72"/>
      <c r="B62" s="72"/>
    </row>
    <row r="63" spans="1:3" x14ac:dyDescent="0.25">
      <c r="A63" s="72"/>
      <c r="B63" s="72"/>
      <c r="C63" s="75" t="s">
        <v>55</v>
      </c>
    </row>
    <row r="66" spans="3:3" x14ac:dyDescent="0.2">
      <c r="C66" s="84"/>
    </row>
    <row r="67" spans="3:3" x14ac:dyDescent="0.2">
      <c r="C67" s="84"/>
    </row>
    <row r="68" spans="3:3" x14ac:dyDescent="0.2">
      <c r="C68" s="84"/>
    </row>
    <row r="69" spans="3:3" x14ac:dyDescent="0.2">
      <c r="C69" s="84"/>
    </row>
    <row r="70" spans="3:3" x14ac:dyDescent="0.2">
      <c r="C70" s="84"/>
    </row>
    <row r="71" spans="3:3" x14ac:dyDescent="0.2">
      <c r="C71" s="84"/>
    </row>
    <row r="72" spans="3:3" x14ac:dyDescent="0.2">
      <c r="C72" s="84"/>
    </row>
    <row r="73" spans="3:3" x14ac:dyDescent="0.2">
      <c r="C73" s="84"/>
    </row>
    <row r="74" spans="3:3" x14ac:dyDescent="0.2">
      <c r="C74" s="84"/>
    </row>
    <row r="75" spans="3:3" x14ac:dyDescent="0.2">
      <c r="C75" s="84"/>
    </row>
    <row r="76" spans="3:3" x14ac:dyDescent="0.2">
      <c r="C76" s="84"/>
    </row>
    <row r="77" spans="3:3" x14ac:dyDescent="0.2">
      <c r="C77" s="84"/>
    </row>
    <row r="78" spans="3:3" x14ac:dyDescent="0.2">
      <c r="C78" s="84"/>
    </row>
    <row r="79" spans="3:3" x14ac:dyDescent="0.2">
      <c r="C79" s="84"/>
    </row>
    <row r="80" spans="3:3" x14ac:dyDescent="0.2">
      <c r="C80" s="84"/>
    </row>
    <row r="81" spans="3:3" x14ac:dyDescent="0.2">
      <c r="C81" s="84"/>
    </row>
    <row r="82" spans="3:3" x14ac:dyDescent="0.2">
      <c r="C82" s="84"/>
    </row>
    <row r="83" spans="3:3" x14ac:dyDescent="0.2">
      <c r="C83" s="84"/>
    </row>
    <row r="84" spans="3:3" x14ac:dyDescent="0.2">
      <c r="C84" s="84"/>
    </row>
    <row r="85" spans="3:3" x14ac:dyDescent="0.2">
      <c r="C85" s="84"/>
    </row>
    <row r="86" spans="3:3" x14ac:dyDescent="0.2">
      <c r="C86" s="84"/>
    </row>
    <row r="87" spans="3:3" x14ac:dyDescent="0.25">
      <c r="C87" s="8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H51"/>
  <sheetViews>
    <sheetView zoomScaleNormal="100" workbookViewId="0">
      <pane xSplit="5" ySplit="9" topLeftCell="F10" activePane="bottomRight" state="frozen"/>
      <selection pane="topRight" activeCell="F1" sqref="F1"/>
      <selection pane="bottomLeft" activeCell="A10" sqref="A10"/>
      <selection pane="bottomRight" activeCell="A5" sqref="A5"/>
    </sheetView>
  </sheetViews>
  <sheetFormatPr defaultRowHeight="12.75" x14ac:dyDescent="0.2"/>
  <cols>
    <col min="1" max="1" width="19.140625" customWidth="1"/>
    <col min="2" max="2" width="29" bestFit="1" customWidth="1"/>
    <col min="3" max="3" width="11.28515625" customWidth="1"/>
    <col min="4" max="4" width="11.7109375" customWidth="1"/>
    <col min="5" max="5" width="12" customWidth="1"/>
    <col min="6" max="6" width="11.42578125" customWidth="1"/>
    <col min="11" max="11" width="11.42578125" customWidth="1"/>
    <col min="12" max="12" width="15.28515625" customWidth="1"/>
    <col min="14" max="14" width="11.28515625" bestFit="1" customWidth="1"/>
    <col min="15" max="15" width="12.42578125" customWidth="1"/>
    <col min="18" max="26" width="8.85546875" customWidth="1"/>
    <col min="27" max="27" width="14" customWidth="1"/>
    <col min="28" max="28" width="9.140625" customWidth="1"/>
    <col min="29" max="29" width="11.28515625" customWidth="1"/>
    <col min="30" max="30" width="13.7109375" customWidth="1"/>
  </cols>
  <sheetData>
    <row r="1" spans="1:34" x14ac:dyDescent="0.2">
      <c r="A1" s="161" t="s">
        <v>56</v>
      </c>
      <c r="B1" s="1"/>
      <c r="C1" s="1"/>
      <c r="D1" s="1"/>
      <c r="E1" s="1"/>
      <c r="F1" s="1"/>
      <c r="G1" s="1"/>
      <c r="H1" s="1"/>
      <c r="I1" s="1"/>
      <c r="J1" s="1"/>
      <c r="K1" s="1"/>
      <c r="L1" s="2"/>
      <c r="M1" s="1"/>
      <c r="N1" s="1"/>
      <c r="O1" s="2"/>
      <c r="P1" s="1"/>
      <c r="Q1" s="1"/>
      <c r="R1" s="2"/>
      <c r="S1" s="1"/>
      <c r="T1" s="1"/>
      <c r="U1" s="1"/>
      <c r="V1" s="1"/>
      <c r="W1" s="1"/>
      <c r="X1" s="1"/>
      <c r="Y1" s="1"/>
      <c r="Z1" s="1"/>
      <c r="AA1" s="1"/>
      <c r="AB1" s="1"/>
      <c r="AC1" s="1"/>
      <c r="AD1" s="2"/>
      <c r="AE1" s="1"/>
      <c r="AF1" s="1"/>
      <c r="AG1" s="1"/>
      <c r="AH1" s="3"/>
    </row>
    <row r="2" spans="1:34" x14ac:dyDescent="0.2">
      <c r="A2" s="162" t="s">
        <v>57</v>
      </c>
      <c r="B2" s="1"/>
      <c r="C2" s="1"/>
      <c r="D2" s="1"/>
      <c r="E2" s="1"/>
      <c r="F2" s="1"/>
      <c r="G2" s="1"/>
      <c r="H2" s="1"/>
      <c r="I2" s="1"/>
      <c r="J2" s="1"/>
      <c r="K2" s="1"/>
      <c r="L2" s="2"/>
      <c r="M2" s="1"/>
      <c r="N2" s="1"/>
      <c r="O2" s="2"/>
      <c r="P2" s="1"/>
      <c r="Q2" s="1"/>
      <c r="R2" s="2"/>
      <c r="S2" s="1"/>
      <c r="T2" s="1"/>
      <c r="U2" s="1"/>
      <c r="V2" s="1"/>
      <c r="W2" s="1"/>
      <c r="X2" s="1"/>
      <c r="Y2" s="1"/>
      <c r="Z2" s="1"/>
      <c r="AA2" s="1"/>
      <c r="AB2" s="1"/>
      <c r="AC2" s="1"/>
      <c r="AD2" s="2"/>
      <c r="AE2" s="1"/>
      <c r="AF2" s="1"/>
      <c r="AG2" s="1"/>
      <c r="AH2" s="3"/>
    </row>
    <row r="3" spans="1:34" x14ac:dyDescent="0.2">
      <c r="A3" s="162" t="s">
        <v>58</v>
      </c>
      <c r="B3" s="1"/>
      <c r="C3" s="1"/>
      <c r="D3" s="1"/>
      <c r="E3" s="1"/>
      <c r="F3" s="1"/>
      <c r="G3" s="1"/>
      <c r="H3" s="1"/>
      <c r="I3" s="1"/>
      <c r="J3" s="1"/>
      <c r="K3" s="1"/>
      <c r="L3" s="2"/>
      <c r="M3" s="1"/>
      <c r="N3" s="1"/>
      <c r="O3" s="2"/>
      <c r="P3" s="1"/>
      <c r="Q3" s="1"/>
      <c r="R3" s="2"/>
      <c r="S3" s="1"/>
      <c r="T3" s="1"/>
      <c r="U3" s="1"/>
      <c r="V3" s="1"/>
      <c r="W3" s="1"/>
      <c r="X3" s="1"/>
      <c r="Y3" s="1"/>
      <c r="Z3" s="1"/>
      <c r="AA3" s="1"/>
      <c r="AB3" s="1"/>
      <c r="AC3" s="1"/>
      <c r="AD3" s="2"/>
      <c r="AE3" s="1"/>
      <c r="AF3" s="1"/>
      <c r="AG3" s="1"/>
      <c r="AH3" s="3"/>
    </row>
    <row r="4" spans="1:34" x14ac:dyDescent="0.2">
      <c r="A4" s="163" t="s">
        <v>59</v>
      </c>
      <c r="B4" s="4"/>
      <c r="C4" s="1"/>
      <c r="D4" s="1"/>
      <c r="E4" s="1"/>
      <c r="F4" s="1"/>
      <c r="G4" s="1"/>
      <c r="H4" s="1"/>
      <c r="I4" s="1"/>
      <c r="J4" s="1"/>
      <c r="K4" s="1"/>
      <c r="L4" s="2"/>
      <c r="M4" s="1"/>
      <c r="N4" s="1"/>
      <c r="O4" s="2"/>
      <c r="P4" s="1"/>
      <c r="Q4" s="1"/>
      <c r="R4" s="2"/>
      <c r="S4" s="1"/>
      <c r="T4" s="1"/>
      <c r="U4" s="1"/>
      <c r="V4" s="1"/>
      <c r="W4" s="1"/>
      <c r="X4" s="1"/>
      <c r="Y4" s="1"/>
      <c r="Z4" s="1"/>
      <c r="AA4" s="1"/>
      <c r="AB4" s="1"/>
      <c r="AC4" s="1"/>
      <c r="AD4" s="2"/>
      <c r="AE4" s="1"/>
      <c r="AF4" s="1"/>
      <c r="AG4" s="1"/>
      <c r="AH4" s="3"/>
    </row>
    <row r="5" spans="1:34" x14ac:dyDescent="0.2">
      <c r="A5" s="253" t="s">
        <v>60</v>
      </c>
      <c r="B5" s="5"/>
      <c r="C5" s="1"/>
      <c r="D5" s="1"/>
      <c r="E5" s="1"/>
      <c r="F5" s="1"/>
      <c r="G5" s="1"/>
      <c r="H5" s="1"/>
      <c r="I5" s="1"/>
      <c r="J5" s="1"/>
      <c r="K5" s="1"/>
      <c r="L5" s="2"/>
      <c r="M5" s="1"/>
      <c r="N5" s="1"/>
      <c r="O5" s="2"/>
      <c r="P5" s="1"/>
      <c r="Q5" s="1"/>
      <c r="R5" s="2"/>
      <c r="S5" s="1"/>
      <c r="T5" s="1"/>
      <c r="U5" s="1"/>
      <c r="V5" s="1"/>
      <c r="W5" s="1"/>
      <c r="X5" s="1"/>
      <c r="Y5" s="1"/>
      <c r="Z5" s="1"/>
      <c r="AA5" s="1"/>
      <c r="AB5" s="1"/>
      <c r="AC5" s="1"/>
      <c r="AD5" s="2"/>
      <c r="AE5" s="1"/>
      <c r="AF5" s="1"/>
      <c r="AG5" s="1"/>
      <c r="AH5" s="3"/>
    </row>
    <row r="6" spans="1:34" x14ac:dyDescent="0.2">
      <c r="A6" s="1"/>
      <c r="B6" s="1"/>
      <c r="C6" s="1"/>
      <c r="D6" s="1"/>
      <c r="E6" s="1"/>
      <c r="F6" s="1"/>
      <c r="G6" s="1"/>
      <c r="H6" s="1"/>
      <c r="I6" s="1"/>
      <c r="J6" s="1"/>
      <c r="K6" s="1"/>
      <c r="L6" s="2"/>
      <c r="M6" s="1"/>
      <c r="N6" s="1"/>
      <c r="O6" s="2"/>
      <c r="P6" s="1"/>
      <c r="Q6" s="1"/>
      <c r="R6" s="2"/>
      <c r="S6" s="1"/>
      <c r="T6" s="1"/>
      <c r="U6" s="1"/>
      <c r="V6" s="1"/>
      <c r="W6" s="1"/>
      <c r="X6" s="1"/>
      <c r="Y6" s="1"/>
      <c r="Z6" s="1"/>
      <c r="AA6" s="1"/>
      <c r="AB6" s="1"/>
      <c r="AC6" s="1"/>
      <c r="AD6" s="2"/>
      <c r="AE6" s="1"/>
      <c r="AF6" s="1"/>
      <c r="AG6" s="1"/>
      <c r="AH6" s="3"/>
    </row>
    <row r="7" spans="1:34" ht="13.5" thickBot="1" x14ac:dyDescent="0.25">
      <c r="A7" s="1"/>
      <c r="B7" s="1"/>
      <c r="C7" s="1"/>
      <c r="D7" s="6" t="s">
        <v>61</v>
      </c>
      <c r="E7" s="1"/>
      <c r="F7" s="1"/>
      <c r="G7" s="1"/>
      <c r="H7" s="1"/>
      <c r="I7" s="1"/>
      <c r="J7" s="1"/>
      <c r="K7" s="1"/>
      <c r="L7" s="2"/>
      <c r="M7" s="1"/>
      <c r="N7" s="1"/>
      <c r="O7" s="2"/>
      <c r="P7" s="255" t="s">
        <v>62</v>
      </c>
      <c r="Q7" s="256"/>
      <c r="R7" s="254" t="s">
        <v>63</v>
      </c>
      <c r="S7" s="254"/>
      <c r="T7" s="254"/>
      <c r="U7" s="254" t="s">
        <v>64</v>
      </c>
      <c r="V7" s="254"/>
      <c r="W7" s="254"/>
      <c r="X7" s="254" t="s">
        <v>65</v>
      </c>
      <c r="Y7" s="254"/>
      <c r="Z7" s="254"/>
      <c r="AA7" s="254"/>
      <c r="AB7" s="254"/>
      <c r="AC7" s="254"/>
      <c r="AD7" s="254"/>
      <c r="AE7" s="254"/>
      <c r="AF7" s="254"/>
      <c r="AG7" s="1"/>
      <c r="AH7" s="3"/>
    </row>
    <row r="8" spans="1:34" ht="71.25" customHeight="1" thickBot="1" x14ac:dyDescent="0.25">
      <c r="A8" s="52"/>
      <c r="B8" s="1"/>
      <c r="C8" s="1"/>
      <c r="D8" s="168">
        <v>0.05</v>
      </c>
      <c r="E8" s="62"/>
      <c r="F8" s="1"/>
      <c r="G8" s="1"/>
      <c r="H8" s="1"/>
      <c r="I8" s="1"/>
      <c r="J8" s="1"/>
      <c r="K8" s="1"/>
      <c r="L8" s="65" t="s">
        <v>66</v>
      </c>
      <c r="M8" s="66"/>
      <c r="N8" s="67"/>
      <c r="O8" s="65" t="s">
        <v>67</v>
      </c>
      <c r="P8" s="66"/>
      <c r="Q8" s="67"/>
      <c r="R8" s="68" t="s">
        <v>68</v>
      </c>
      <c r="S8" s="69"/>
      <c r="T8" s="70"/>
      <c r="U8" s="68"/>
      <c r="V8" s="69"/>
      <c r="W8" s="70"/>
      <c r="X8" s="68"/>
      <c r="Y8" s="69"/>
      <c r="Z8" s="70"/>
      <c r="AA8" s="68" t="s">
        <v>69</v>
      </c>
      <c r="AB8" s="69"/>
      <c r="AC8" s="70"/>
      <c r="AD8" s="68" t="s">
        <v>70</v>
      </c>
      <c r="AE8" s="69"/>
      <c r="AF8" s="70"/>
      <c r="AG8" s="1"/>
      <c r="AH8" s="3"/>
    </row>
    <row r="9" spans="1:34" ht="48.75" thickBot="1" x14ac:dyDescent="0.25">
      <c r="A9" s="51" t="s">
        <v>71</v>
      </c>
      <c r="B9" s="7" t="s">
        <v>72</v>
      </c>
      <c r="C9" s="7" t="s">
        <v>73</v>
      </c>
      <c r="D9" s="7" t="s">
        <v>74</v>
      </c>
      <c r="E9" s="8" t="s">
        <v>75</v>
      </c>
      <c r="F9" s="48" t="s">
        <v>76</v>
      </c>
      <c r="G9" s="7" t="s">
        <v>77</v>
      </c>
      <c r="H9" s="7" t="s">
        <v>78</v>
      </c>
      <c r="I9" s="7" t="s">
        <v>79</v>
      </c>
      <c r="J9" s="63" t="s">
        <v>80</v>
      </c>
      <c r="K9" s="8" t="s">
        <v>81</v>
      </c>
      <c r="L9" s="9" t="s">
        <v>82</v>
      </c>
      <c r="M9" s="10" t="s">
        <v>83</v>
      </c>
      <c r="N9" s="11" t="s">
        <v>84</v>
      </c>
      <c r="O9" s="9" t="s">
        <v>82</v>
      </c>
      <c r="P9" s="10" t="s">
        <v>83</v>
      </c>
      <c r="Q9" s="11" t="s">
        <v>84</v>
      </c>
      <c r="R9" s="12" t="s">
        <v>82</v>
      </c>
      <c r="S9" s="13" t="s">
        <v>83</v>
      </c>
      <c r="T9" s="14" t="s">
        <v>84</v>
      </c>
      <c r="U9" s="12" t="s">
        <v>82</v>
      </c>
      <c r="V9" s="13" t="s">
        <v>83</v>
      </c>
      <c r="W9" s="14" t="s">
        <v>84</v>
      </c>
      <c r="X9" s="12" t="s">
        <v>82</v>
      </c>
      <c r="Y9" s="13" t="s">
        <v>83</v>
      </c>
      <c r="Z9" s="14" t="s">
        <v>84</v>
      </c>
      <c r="AA9" s="12" t="s">
        <v>82</v>
      </c>
      <c r="AB9" s="13" t="s">
        <v>83</v>
      </c>
      <c r="AC9" s="14" t="s">
        <v>84</v>
      </c>
      <c r="AD9" s="12" t="s">
        <v>82</v>
      </c>
      <c r="AE9" s="13" t="s">
        <v>83</v>
      </c>
      <c r="AF9" s="14" t="s">
        <v>84</v>
      </c>
      <c r="AG9" s="6"/>
      <c r="AH9" s="15" t="s">
        <v>85</v>
      </c>
    </row>
    <row r="10" spans="1:34" x14ac:dyDescent="0.2">
      <c r="A10" s="55" t="s">
        <v>86</v>
      </c>
      <c r="B10" s="55" t="s">
        <v>87</v>
      </c>
      <c r="C10" s="55">
        <v>1000</v>
      </c>
      <c r="D10" s="16">
        <f t="shared" ref="D10:D34" si="0">C10*D$8</f>
        <v>50</v>
      </c>
      <c r="E10" s="22">
        <f t="shared" ref="E10:E27" si="1">C10+D10</f>
        <v>1050</v>
      </c>
      <c r="F10" s="17">
        <f>52*40</f>
        <v>2080</v>
      </c>
      <c r="G10" s="56">
        <v>88</v>
      </c>
      <c r="H10" s="56">
        <v>170</v>
      </c>
      <c r="I10" s="56">
        <v>120</v>
      </c>
      <c r="J10" s="17">
        <v>120</v>
      </c>
      <c r="K10" s="18">
        <f>F10-SUM(G10:J10)</f>
        <v>1582</v>
      </c>
      <c r="L10" s="57">
        <v>1</v>
      </c>
      <c r="M10" s="18">
        <f>L10*$K10</f>
        <v>1582</v>
      </c>
      <c r="N10" s="19">
        <f>(M10/$K10)*$E10</f>
        <v>1050</v>
      </c>
      <c r="O10" s="58">
        <v>0</v>
      </c>
      <c r="P10" s="18">
        <f>O10*$K10</f>
        <v>0</v>
      </c>
      <c r="Q10" s="19">
        <f>(P10/$K10)*$E10</f>
        <v>0</v>
      </c>
      <c r="R10" s="20">
        <v>0</v>
      </c>
      <c r="S10" s="18">
        <f>R10*$K10</f>
        <v>0</v>
      </c>
      <c r="T10" s="19">
        <f>R10*$E10</f>
        <v>0</v>
      </c>
      <c r="U10" s="20">
        <v>0</v>
      </c>
      <c r="V10" s="18">
        <f>U10*$K10</f>
        <v>0</v>
      </c>
      <c r="W10" s="19">
        <f>U10*$E10</f>
        <v>0</v>
      </c>
      <c r="X10" s="20">
        <v>0</v>
      </c>
      <c r="Y10" s="18">
        <f>X10*$K10</f>
        <v>0</v>
      </c>
      <c r="Z10" s="19">
        <f>X10*$E10</f>
        <v>0</v>
      </c>
      <c r="AA10" s="58">
        <v>0</v>
      </c>
      <c r="AB10" s="18">
        <f>AA10*$K10</f>
        <v>0</v>
      </c>
      <c r="AC10" s="19">
        <f>AA10*$E10</f>
        <v>0</v>
      </c>
      <c r="AD10" s="58">
        <v>0</v>
      </c>
      <c r="AE10" s="18">
        <f>AD10*$K10</f>
        <v>0</v>
      </c>
      <c r="AF10" s="19">
        <f>AD10*$E10</f>
        <v>0</v>
      </c>
      <c r="AG10" s="1"/>
      <c r="AH10" s="21">
        <f>SUM(L10,O10,R10,U10,X10,AA10,AD10)</f>
        <v>1</v>
      </c>
    </row>
    <row r="11" spans="1:34" x14ac:dyDescent="0.2">
      <c r="A11" s="55" t="s">
        <v>86</v>
      </c>
      <c r="B11" s="55" t="s">
        <v>87</v>
      </c>
      <c r="C11" s="55"/>
      <c r="D11" s="16">
        <f t="shared" si="0"/>
        <v>0</v>
      </c>
      <c r="E11" s="22">
        <f t="shared" si="1"/>
        <v>0</v>
      </c>
      <c r="F11" s="17">
        <f t="shared" ref="F11:F35" si="2">52*40</f>
        <v>2080</v>
      </c>
      <c r="G11" s="56">
        <v>88</v>
      </c>
      <c r="H11" s="56">
        <v>170</v>
      </c>
      <c r="I11" s="56">
        <v>120</v>
      </c>
      <c r="J11" s="17">
        <v>120</v>
      </c>
      <c r="K11" s="18">
        <f t="shared" ref="K11:K35" si="3">F11-SUM(G11:J11)</f>
        <v>1582</v>
      </c>
      <c r="L11" s="57">
        <v>0</v>
      </c>
      <c r="M11" s="18">
        <f>L11*$K11</f>
        <v>0</v>
      </c>
      <c r="N11" s="22">
        <f>(M11/$K11)*$E11</f>
        <v>0</v>
      </c>
      <c r="O11" s="58">
        <v>0</v>
      </c>
      <c r="P11" s="18">
        <f>O11*$K11</f>
        <v>0</v>
      </c>
      <c r="Q11" s="22">
        <f>(P11/$K11)*$E11</f>
        <v>0</v>
      </c>
      <c r="R11" s="20">
        <v>0</v>
      </c>
      <c r="S11" s="18">
        <f>R11*$K11</f>
        <v>0</v>
      </c>
      <c r="T11" s="22">
        <f t="shared" ref="T11:T35" si="4">R11*$E11</f>
        <v>0</v>
      </c>
      <c r="U11" s="20">
        <v>0</v>
      </c>
      <c r="V11" s="18">
        <f>U11*$K11</f>
        <v>0</v>
      </c>
      <c r="W11" s="22">
        <f t="shared" ref="W11:W35" si="5">U11*$E11</f>
        <v>0</v>
      </c>
      <c r="X11" s="20">
        <v>0</v>
      </c>
      <c r="Y11" s="18">
        <f>X11*$K11</f>
        <v>0</v>
      </c>
      <c r="Z11" s="22">
        <f t="shared" ref="Z11:Z35" si="6">X11*$E11</f>
        <v>0</v>
      </c>
      <c r="AA11" s="58">
        <v>0</v>
      </c>
      <c r="AB11" s="18">
        <f>AA11*$K11</f>
        <v>0</v>
      </c>
      <c r="AC11" s="22">
        <f t="shared" ref="AC11:AC35" si="7">AA11*$E11</f>
        <v>0</v>
      </c>
      <c r="AD11" s="58">
        <v>0</v>
      </c>
      <c r="AE11" s="18">
        <f>AD11*$K11</f>
        <v>0</v>
      </c>
      <c r="AF11" s="22">
        <f t="shared" ref="AF11:AF35" si="8">AD11*$E11</f>
        <v>0</v>
      </c>
      <c r="AG11" s="1"/>
      <c r="AH11" s="21">
        <f t="shared" ref="AH11:AH35" si="9">SUM(L11,O11,R11,U11,X11,AA11,AD11)</f>
        <v>0</v>
      </c>
    </row>
    <row r="12" spans="1:34" x14ac:dyDescent="0.2">
      <c r="A12" s="55" t="s">
        <v>86</v>
      </c>
      <c r="B12" s="55" t="s">
        <v>87</v>
      </c>
      <c r="C12" s="55"/>
      <c r="D12" s="16">
        <f t="shared" si="0"/>
        <v>0</v>
      </c>
      <c r="E12" s="22">
        <f t="shared" si="1"/>
        <v>0</v>
      </c>
      <c r="F12" s="17">
        <f t="shared" si="2"/>
        <v>2080</v>
      </c>
      <c r="G12" s="56">
        <v>88</v>
      </c>
      <c r="H12" s="56">
        <v>170</v>
      </c>
      <c r="I12" s="56">
        <v>120</v>
      </c>
      <c r="J12" s="17">
        <v>120</v>
      </c>
      <c r="K12" s="18">
        <f t="shared" si="3"/>
        <v>1582</v>
      </c>
      <c r="L12" s="57">
        <v>0</v>
      </c>
      <c r="M12" s="18">
        <f>L12*$K12</f>
        <v>0</v>
      </c>
      <c r="N12" s="22">
        <f>(M12/$K12)*$E12</f>
        <v>0</v>
      </c>
      <c r="O12" s="58">
        <v>0</v>
      </c>
      <c r="P12" s="18">
        <f>O12*$K12</f>
        <v>0</v>
      </c>
      <c r="Q12" s="22">
        <f>(P12/$K12)*$E12</f>
        <v>0</v>
      </c>
      <c r="R12" s="20">
        <v>0</v>
      </c>
      <c r="S12" s="18">
        <f>R12*$K12</f>
        <v>0</v>
      </c>
      <c r="T12" s="22">
        <f t="shared" si="4"/>
        <v>0</v>
      </c>
      <c r="U12" s="20">
        <v>0</v>
      </c>
      <c r="V12" s="18">
        <f>U12*$K12</f>
        <v>0</v>
      </c>
      <c r="W12" s="22">
        <f t="shared" si="5"/>
        <v>0</v>
      </c>
      <c r="X12" s="20">
        <v>0</v>
      </c>
      <c r="Y12" s="18">
        <f>X12*$K12</f>
        <v>0</v>
      </c>
      <c r="Z12" s="22">
        <f t="shared" si="6"/>
        <v>0</v>
      </c>
      <c r="AA12" s="58">
        <v>0</v>
      </c>
      <c r="AB12" s="18">
        <f>AA12*$K12</f>
        <v>0</v>
      </c>
      <c r="AC12" s="22">
        <f t="shared" si="7"/>
        <v>0</v>
      </c>
      <c r="AD12" s="58">
        <v>0</v>
      </c>
      <c r="AE12" s="18">
        <f>AD12*$K12</f>
        <v>0</v>
      </c>
      <c r="AF12" s="22">
        <f t="shared" si="8"/>
        <v>0</v>
      </c>
      <c r="AG12" s="1"/>
      <c r="AH12" s="21">
        <f t="shared" si="9"/>
        <v>0</v>
      </c>
    </row>
    <row r="13" spans="1:34" x14ac:dyDescent="0.2">
      <c r="A13" s="55" t="s">
        <v>86</v>
      </c>
      <c r="B13" s="55" t="s">
        <v>87</v>
      </c>
      <c r="C13" s="55"/>
      <c r="D13" s="16">
        <f t="shared" si="0"/>
        <v>0</v>
      </c>
      <c r="E13" s="22">
        <f t="shared" si="1"/>
        <v>0</v>
      </c>
      <c r="F13" s="17">
        <f t="shared" si="2"/>
        <v>2080</v>
      </c>
      <c r="G13" s="56">
        <v>88</v>
      </c>
      <c r="H13" s="56">
        <v>170</v>
      </c>
      <c r="I13" s="56">
        <v>120</v>
      </c>
      <c r="J13" s="17">
        <v>120</v>
      </c>
      <c r="K13" s="18">
        <f t="shared" si="3"/>
        <v>1582</v>
      </c>
      <c r="L13" s="57">
        <v>0</v>
      </c>
      <c r="M13" s="18">
        <f t="shared" ref="M13:M35" si="10">L13*$K13</f>
        <v>0</v>
      </c>
      <c r="N13" s="22">
        <f t="shared" ref="N13:N35" si="11">(M13/$K13)*$E13</f>
        <v>0</v>
      </c>
      <c r="O13" s="58">
        <v>0</v>
      </c>
      <c r="P13" s="18">
        <f t="shared" ref="P13:P35" si="12">O13*$K13</f>
        <v>0</v>
      </c>
      <c r="Q13" s="22">
        <f t="shared" ref="Q13:Q35" si="13">(P13/$K13)*$E13</f>
        <v>0</v>
      </c>
      <c r="R13" s="20">
        <v>0</v>
      </c>
      <c r="S13" s="18">
        <f t="shared" ref="S13:S35" si="14">R13*$K13</f>
        <v>0</v>
      </c>
      <c r="T13" s="22">
        <f t="shared" si="4"/>
        <v>0</v>
      </c>
      <c r="U13" s="20">
        <v>0</v>
      </c>
      <c r="V13" s="18">
        <f t="shared" ref="V13:V35" si="15">U13*$K13</f>
        <v>0</v>
      </c>
      <c r="W13" s="22">
        <f t="shared" si="5"/>
        <v>0</v>
      </c>
      <c r="X13" s="20">
        <v>0</v>
      </c>
      <c r="Y13" s="18">
        <f t="shared" ref="Y13:Y35" si="16">X13*$K13</f>
        <v>0</v>
      </c>
      <c r="Z13" s="22">
        <f t="shared" si="6"/>
        <v>0</v>
      </c>
      <c r="AA13" s="58">
        <v>0</v>
      </c>
      <c r="AB13" s="18">
        <f t="shared" ref="AB13:AB35" si="17">AA13*$K13</f>
        <v>0</v>
      </c>
      <c r="AC13" s="22">
        <f t="shared" si="7"/>
        <v>0</v>
      </c>
      <c r="AD13" s="58">
        <v>0</v>
      </c>
      <c r="AE13" s="18">
        <f t="shared" ref="AE13:AE35" si="18">AD13*$K13</f>
        <v>0</v>
      </c>
      <c r="AF13" s="22">
        <f t="shared" si="8"/>
        <v>0</v>
      </c>
      <c r="AG13" s="1"/>
      <c r="AH13" s="21">
        <f t="shared" si="9"/>
        <v>0</v>
      </c>
    </row>
    <row r="14" spans="1:34" x14ac:dyDescent="0.2">
      <c r="A14" s="55" t="s">
        <v>86</v>
      </c>
      <c r="B14" s="55" t="s">
        <v>87</v>
      </c>
      <c r="C14" s="55"/>
      <c r="D14" s="16">
        <f t="shared" si="0"/>
        <v>0</v>
      </c>
      <c r="E14" s="22">
        <f t="shared" si="1"/>
        <v>0</v>
      </c>
      <c r="F14" s="17">
        <f t="shared" si="2"/>
        <v>2080</v>
      </c>
      <c r="G14" s="56">
        <v>88</v>
      </c>
      <c r="H14" s="56">
        <v>170</v>
      </c>
      <c r="I14" s="56">
        <v>120</v>
      </c>
      <c r="J14" s="17">
        <v>120</v>
      </c>
      <c r="K14" s="18">
        <f t="shared" si="3"/>
        <v>1582</v>
      </c>
      <c r="L14" s="57">
        <v>0</v>
      </c>
      <c r="M14" s="18">
        <f t="shared" si="10"/>
        <v>0</v>
      </c>
      <c r="N14" s="22">
        <f t="shared" si="11"/>
        <v>0</v>
      </c>
      <c r="O14" s="58">
        <v>0</v>
      </c>
      <c r="P14" s="18">
        <f t="shared" si="12"/>
        <v>0</v>
      </c>
      <c r="Q14" s="22">
        <f t="shared" si="13"/>
        <v>0</v>
      </c>
      <c r="R14" s="20">
        <v>0</v>
      </c>
      <c r="S14" s="18">
        <f t="shared" si="14"/>
        <v>0</v>
      </c>
      <c r="T14" s="22">
        <f t="shared" si="4"/>
        <v>0</v>
      </c>
      <c r="U14" s="20">
        <v>0</v>
      </c>
      <c r="V14" s="18">
        <f t="shared" si="15"/>
        <v>0</v>
      </c>
      <c r="W14" s="22">
        <f t="shared" si="5"/>
        <v>0</v>
      </c>
      <c r="X14" s="20">
        <v>0</v>
      </c>
      <c r="Y14" s="18">
        <f t="shared" si="16"/>
        <v>0</v>
      </c>
      <c r="Z14" s="22">
        <f t="shared" si="6"/>
        <v>0</v>
      </c>
      <c r="AA14" s="58">
        <v>0</v>
      </c>
      <c r="AB14" s="18">
        <f t="shared" si="17"/>
        <v>0</v>
      </c>
      <c r="AC14" s="22">
        <f t="shared" si="7"/>
        <v>0</v>
      </c>
      <c r="AD14" s="58">
        <v>0</v>
      </c>
      <c r="AE14" s="18">
        <f t="shared" si="18"/>
        <v>0</v>
      </c>
      <c r="AF14" s="22">
        <f t="shared" si="8"/>
        <v>0</v>
      </c>
      <c r="AG14" s="1"/>
      <c r="AH14" s="21">
        <f t="shared" si="9"/>
        <v>0</v>
      </c>
    </row>
    <row r="15" spans="1:34" x14ac:dyDescent="0.2">
      <c r="A15" s="55" t="s">
        <v>86</v>
      </c>
      <c r="B15" s="55" t="s">
        <v>87</v>
      </c>
      <c r="C15" s="55"/>
      <c r="D15" s="16">
        <f t="shared" si="0"/>
        <v>0</v>
      </c>
      <c r="E15" s="22">
        <f t="shared" si="1"/>
        <v>0</v>
      </c>
      <c r="F15" s="17">
        <f t="shared" si="2"/>
        <v>2080</v>
      </c>
      <c r="G15" s="56">
        <v>88</v>
      </c>
      <c r="H15" s="56">
        <v>170</v>
      </c>
      <c r="I15" s="56">
        <v>120</v>
      </c>
      <c r="J15" s="17">
        <v>120</v>
      </c>
      <c r="K15" s="18">
        <f t="shared" si="3"/>
        <v>1582</v>
      </c>
      <c r="L15" s="57">
        <v>0</v>
      </c>
      <c r="M15" s="18">
        <f t="shared" si="10"/>
        <v>0</v>
      </c>
      <c r="N15" s="22">
        <f t="shared" si="11"/>
        <v>0</v>
      </c>
      <c r="O15" s="58">
        <v>0</v>
      </c>
      <c r="P15" s="18">
        <f t="shared" si="12"/>
        <v>0</v>
      </c>
      <c r="Q15" s="22">
        <f t="shared" si="13"/>
        <v>0</v>
      </c>
      <c r="R15" s="20">
        <v>0</v>
      </c>
      <c r="S15" s="18">
        <f t="shared" si="14"/>
        <v>0</v>
      </c>
      <c r="T15" s="22">
        <f t="shared" si="4"/>
        <v>0</v>
      </c>
      <c r="U15" s="20">
        <v>0</v>
      </c>
      <c r="V15" s="18">
        <f t="shared" si="15"/>
        <v>0</v>
      </c>
      <c r="W15" s="22">
        <f t="shared" si="5"/>
        <v>0</v>
      </c>
      <c r="X15" s="20">
        <v>0</v>
      </c>
      <c r="Y15" s="18">
        <f t="shared" si="16"/>
        <v>0</v>
      </c>
      <c r="Z15" s="22">
        <f t="shared" si="6"/>
        <v>0</v>
      </c>
      <c r="AA15" s="58">
        <v>0</v>
      </c>
      <c r="AB15" s="18">
        <f t="shared" si="17"/>
        <v>0</v>
      </c>
      <c r="AC15" s="22">
        <f t="shared" si="7"/>
        <v>0</v>
      </c>
      <c r="AD15" s="58">
        <v>0</v>
      </c>
      <c r="AE15" s="18">
        <f t="shared" si="18"/>
        <v>0</v>
      </c>
      <c r="AF15" s="22">
        <f t="shared" si="8"/>
        <v>0</v>
      </c>
      <c r="AG15" s="1"/>
      <c r="AH15" s="21">
        <f t="shared" si="9"/>
        <v>0</v>
      </c>
    </row>
    <row r="16" spans="1:34" x14ac:dyDescent="0.2">
      <c r="A16" s="55" t="s">
        <v>86</v>
      </c>
      <c r="B16" s="55" t="s">
        <v>87</v>
      </c>
      <c r="C16" s="55"/>
      <c r="D16" s="16">
        <f t="shared" si="0"/>
        <v>0</v>
      </c>
      <c r="E16" s="22">
        <f t="shared" si="1"/>
        <v>0</v>
      </c>
      <c r="F16" s="17">
        <f t="shared" si="2"/>
        <v>2080</v>
      </c>
      <c r="G16" s="56">
        <v>88</v>
      </c>
      <c r="H16" s="56">
        <v>170</v>
      </c>
      <c r="I16" s="56">
        <v>120</v>
      </c>
      <c r="J16" s="17">
        <v>120</v>
      </c>
      <c r="K16" s="18">
        <f t="shared" si="3"/>
        <v>1582</v>
      </c>
      <c r="L16" s="57">
        <v>0</v>
      </c>
      <c r="M16" s="18">
        <f t="shared" si="10"/>
        <v>0</v>
      </c>
      <c r="N16" s="22">
        <f t="shared" si="11"/>
        <v>0</v>
      </c>
      <c r="O16" s="58">
        <v>0</v>
      </c>
      <c r="P16" s="18">
        <f t="shared" si="12"/>
        <v>0</v>
      </c>
      <c r="Q16" s="22">
        <f t="shared" si="13"/>
        <v>0</v>
      </c>
      <c r="R16" s="20">
        <v>0</v>
      </c>
      <c r="S16" s="18">
        <f t="shared" si="14"/>
        <v>0</v>
      </c>
      <c r="T16" s="22">
        <f t="shared" si="4"/>
        <v>0</v>
      </c>
      <c r="U16" s="20">
        <v>0</v>
      </c>
      <c r="V16" s="18">
        <f t="shared" si="15"/>
        <v>0</v>
      </c>
      <c r="W16" s="22">
        <f t="shared" si="5"/>
        <v>0</v>
      </c>
      <c r="X16" s="20">
        <v>0</v>
      </c>
      <c r="Y16" s="18">
        <f t="shared" si="16"/>
        <v>0</v>
      </c>
      <c r="Z16" s="22">
        <f t="shared" si="6"/>
        <v>0</v>
      </c>
      <c r="AA16" s="58">
        <v>0</v>
      </c>
      <c r="AB16" s="18">
        <f t="shared" si="17"/>
        <v>0</v>
      </c>
      <c r="AC16" s="22">
        <f t="shared" si="7"/>
        <v>0</v>
      </c>
      <c r="AD16" s="58">
        <v>0</v>
      </c>
      <c r="AE16" s="18">
        <f t="shared" si="18"/>
        <v>0</v>
      </c>
      <c r="AF16" s="22">
        <f t="shared" si="8"/>
        <v>0</v>
      </c>
      <c r="AG16" s="1"/>
      <c r="AH16" s="21">
        <f t="shared" si="9"/>
        <v>0</v>
      </c>
    </row>
    <row r="17" spans="1:34" x14ac:dyDescent="0.2">
      <c r="A17" s="55" t="s">
        <v>86</v>
      </c>
      <c r="B17" s="55" t="s">
        <v>87</v>
      </c>
      <c r="C17" s="55"/>
      <c r="D17" s="16">
        <f t="shared" si="0"/>
        <v>0</v>
      </c>
      <c r="E17" s="22">
        <f t="shared" si="1"/>
        <v>0</v>
      </c>
      <c r="F17" s="17">
        <f t="shared" si="2"/>
        <v>2080</v>
      </c>
      <c r="G17" s="56">
        <v>88</v>
      </c>
      <c r="H17" s="56">
        <v>170</v>
      </c>
      <c r="I17" s="56">
        <v>120</v>
      </c>
      <c r="J17" s="17">
        <v>120</v>
      </c>
      <c r="K17" s="18">
        <f t="shared" si="3"/>
        <v>1582</v>
      </c>
      <c r="L17" s="57">
        <v>0</v>
      </c>
      <c r="M17" s="18">
        <f t="shared" si="10"/>
        <v>0</v>
      </c>
      <c r="N17" s="22">
        <f t="shared" si="11"/>
        <v>0</v>
      </c>
      <c r="O17" s="58">
        <v>0</v>
      </c>
      <c r="P17" s="18">
        <f t="shared" si="12"/>
        <v>0</v>
      </c>
      <c r="Q17" s="22">
        <f t="shared" si="13"/>
        <v>0</v>
      </c>
      <c r="R17" s="20">
        <v>0</v>
      </c>
      <c r="S17" s="18">
        <f t="shared" si="14"/>
        <v>0</v>
      </c>
      <c r="T17" s="22">
        <f t="shared" si="4"/>
        <v>0</v>
      </c>
      <c r="U17" s="20">
        <v>0</v>
      </c>
      <c r="V17" s="18">
        <f t="shared" si="15"/>
        <v>0</v>
      </c>
      <c r="W17" s="22">
        <f t="shared" si="5"/>
        <v>0</v>
      </c>
      <c r="X17" s="20">
        <v>0</v>
      </c>
      <c r="Y17" s="18">
        <f t="shared" si="16"/>
        <v>0</v>
      </c>
      <c r="Z17" s="22">
        <f t="shared" si="6"/>
        <v>0</v>
      </c>
      <c r="AA17" s="58">
        <v>0</v>
      </c>
      <c r="AB17" s="18">
        <f t="shared" si="17"/>
        <v>0</v>
      </c>
      <c r="AC17" s="22">
        <f t="shared" si="7"/>
        <v>0</v>
      </c>
      <c r="AD17" s="58">
        <v>0</v>
      </c>
      <c r="AE17" s="18">
        <f t="shared" si="18"/>
        <v>0</v>
      </c>
      <c r="AF17" s="22">
        <f t="shared" si="8"/>
        <v>0</v>
      </c>
      <c r="AG17" s="1"/>
      <c r="AH17" s="21">
        <f t="shared" si="9"/>
        <v>0</v>
      </c>
    </row>
    <row r="18" spans="1:34" x14ac:dyDescent="0.2">
      <c r="A18" s="55" t="s">
        <v>86</v>
      </c>
      <c r="B18" s="55" t="s">
        <v>87</v>
      </c>
      <c r="C18" s="55"/>
      <c r="D18" s="16">
        <f t="shared" si="0"/>
        <v>0</v>
      </c>
      <c r="E18" s="22">
        <f t="shared" si="1"/>
        <v>0</v>
      </c>
      <c r="F18" s="17">
        <f t="shared" si="2"/>
        <v>2080</v>
      </c>
      <c r="G18" s="56">
        <v>88</v>
      </c>
      <c r="H18" s="56">
        <v>170</v>
      </c>
      <c r="I18" s="56">
        <v>120</v>
      </c>
      <c r="J18" s="17">
        <v>120</v>
      </c>
      <c r="K18" s="18">
        <f t="shared" si="3"/>
        <v>1582</v>
      </c>
      <c r="L18" s="57">
        <v>0</v>
      </c>
      <c r="M18" s="18">
        <f t="shared" si="10"/>
        <v>0</v>
      </c>
      <c r="N18" s="22">
        <f t="shared" si="11"/>
        <v>0</v>
      </c>
      <c r="O18" s="58">
        <v>0</v>
      </c>
      <c r="P18" s="18">
        <f t="shared" si="12"/>
        <v>0</v>
      </c>
      <c r="Q18" s="22">
        <f t="shared" si="13"/>
        <v>0</v>
      </c>
      <c r="R18" s="20">
        <v>0</v>
      </c>
      <c r="S18" s="18">
        <f t="shared" si="14"/>
        <v>0</v>
      </c>
      <c r="T18" s="22">
        <f t="shared" si="4"/>
        <v>0</v>
      </c>
      <c r="U18" s="20">
        <v>0</v>
      </c>
      <c r="V18" s="18">
        <f t="shared" si="15"/>
        <v>0</v>
      </c>
      <c r="W18" s="22">
        <f t="shared" si="5"/>
        <v>0</v>
      </c>
      <c r="X18" s="20">
        <v>0</v>
      </c>
      <c r="Y18" s="18">
        <f t="shared" si="16"/>
        <v>0</v>
      </c>
      <c r="Z18" s="22">
        <f t="shared" si="6"/>
        <v>0</v>
      </c>
      <c r="AA18" s="58">
        <v>0</v>
      </c>
      <c r="AB18" s="18">
        <f t="shared" si="17"/>
        <v>0</v>
      </c>
      <c r="AC18" s="22">
        <f t="shared" si="7"/>
        <v>0</v>
      </c>
      <c r="AD18" s="58">
        <v>0</v>
      </c>
      <c r="AE18" s="18">
        <f t="shared" si="18"/>
        <v>0</v>
      </c>
      <c r="AF18" s="22">
        <f t="shared" si="8"/>
        <v>0</v>
      </c>
      <c r="AG18" s="1"/>
      <c r="AH18" s="21">
        <f t="shared" si="9"/>
        <v>0</v>
      </c>
    </row>
    <row r="19" spans="1:34" x14ac:dyDescent="0.2">
      <c r="A19" s="55" t="s">
        <v>86</v>
      </c>
      <c r="B19" s="55" t="s">
        <v>87</v>
      </c>
      <c r="C19" s="55"/>
      <c r="D19" s="16">
        <f t="shared" si="0"/>
        <v>0</v>
      </c>
      <c r="E19" s="22">
        <f t="shared" si="1"/>
        <v>0</v>
      </c>
      <c r="F19" s="17">
        <f t="shared" si="2"/>
        <v>2080</v>
      </c>
      <c r="G19" s="56">
        <v>88</v>
      </c>
      <c r="H19" s="56">
        <v>170</v>
      </c>
      <c r="I19" s="56">
        <v>120</v>
      </c>
      <c r="J19" s="17">
        <v>120</v>
      </c>
      <c r="K19" s="18">
        <f t="shared" si="3"/>
        <v>1582</v>
      </c>
      <c r="L19" s="57">
        <v>0</v>
      </c>
      <c r="M19" s="18">
        <f t="shared" si="10"/>
        <v>0</v>
      </c>
      <c r="N19" s="22">
        <f t="shared" si="11"/>
        <v>0</v>
      </c>
      <c r="O19" s="58">
        <v>0</v>
      </c>
      <c r="P19" s="18">
        <f t="shared" si="12"/>
        <v>0</v>
      </c>
      <c r="Q19" s="22">
        <f t="shared" si="13"/>
        <v>0</v>
      </c>
      <c r="R19" s="20">
        <v>0</v>
      </c>
      <c r="S19" s="18">
        <f t="shared" si="14"/>
        <v>0</v>
      </c>
      <c r="T19" s="22">
        <f t="shared" si="4"/>
        <v>0</v>
      </c>
      <c r="U19" s="20">
        <v>0</v>
      </c>
      <c r="V19" s="18">
        <f t="shared" si="15"/>
        <v>0</v>
      </c>
      <c r="W19" s="22">
        <f t="shared" si="5"/>
        <v>0</v>
      </c>
      <c r="X19" s="20">
        <v>0</v>
      </c>
      <c r="Y19" s="18">
        <f t="shared" si="16"/>
        <v>0</v>
      </c>
      <c r="Z19" s="22">
        <f t="shared" si="6"/>
        <v>0</v>
      </c>
      <c r="AA19" s="58">
        <v>0</v>
      </c>
      <c r="AB19" s="18">
        <f t="shared" si="17"/>
        <v>0</v>
      </c>
      <c r="AC19" s="22">
        <f t="shared" si="7"/>
        <v>0</v>
      </c>
      <c r="AD19" s="58">
        <v>0</v>
      </c>
      <c r="AE19" s="18">
        <f t="shared" si="18"/>
        <v>0</v>
      </c>
      <c r="AF19" s="22">
        <f t="shared" si="8"/>
        <v>0</v>
      </c>
      <c r="AG19" s="1"/>
      <c r="AH19" s="21">
        <f t="shared" si="9"/>
        <v>0</v>
      </c>
    </row>
    <row r="20" spans="1:34" x14ac:dyDescent="0.2">
      <c r="A20" s="55" t="s">
        <v>86</v>
      </c>
      <c r="B20" s="55" t="s">
        <v>87</v>
      </c>
      <c r="C20" s="55"/>
      <c r="D20" s="16">
        <f t="shared" si="0"/>
        <v>0</v>
      </c>
      <c r="E20" s="22">
        <f>C20+D20</f>
        <v>0</v>
      </c>
      <c r="F20" s="17">
        <f t="shared" si="2"/>
        <v>2080</v>
      </c>
      <c r="G20" s="56">
        <v>88</v>
      </c>
      <c r="H20" s="56">
        <v>170</v>
      </c>
      <c r="I20" s="56">
        <v>120</v>
      </c>
      <c r="J20" s="17">
        <v>120</v>
      </c>
      <c r="K20" s="18">
        <f t="shared" si="3"/>
        <v>1582</v>
      </c>
      <c r="L20" s="57">
        <v>0</v>
      </c>
      <c r="M20" s="18">
        <f t="shared" si="10"/>
        <v>0</v>
      </c>
      <c r="N20" s="22">
        <f t="shared" si="11"/>
        <v>0</v>
      </c>
      <c r="O20" s="58">
        <v>0</v>
      </c>
      <c r="P20" s="18">
        <f t="shared" si="12"/>
        <v>0</v>
      </c>
      <c r="Q20" s="22">
        <f t="shared" si="13"/>
        <v>0</v>
      </c>
      <c r="R20" s="20">
        <v>0</v>
      </c>
      <c r="S20" s="18">
        <f t="shared" si="14"/>
        <v>0</v>
      </c>
      <c r="T20" s="22">
        <f t="shared" si="4"/>
        <v>0</v>
      </c>
      <c r="U20" s="20">
        <v>0</v>
      </c>
      <c r="V20" s="18">
        <f t="shared" si="15"/>
        <v>0</v>
      </c>
      <c r="W20" s="22">
        <f t="shared" si="5"/>
        <v>0</v>
      </c>
      <c r="X20" s="20">
        <v>0</v>
      </c>
      <c r="Y20" s="18">
        <f t="shared" si="16"/>
        <v>0</v>
      </c>
      <c r="Z20" s="22">
        <f t="shared" si="6"/>
        <v>0</v>
      </c>
      <c r="AA20" s="58">
        <v>0</v>
      </c>
      <c r="AB20" s="18">
        <f t="shared" si="17"/>
        <v>0</v>
      </c>
      <c r="AC20" s="22">
        <f t="shared" si="7"/>
        <v>0</v>
      </c>
      <c r="AD20" s="58">
        <v>0</v>
      </c>
      <c r="AE20" s="18">
        <f t="shared" si="18"/>
        <v>0</v>
      </c>
      <c r="AF20" s="22">
        <f t="shared" si="8"/>
        <v>0</v>
      </c>
      <c r="AG20" s="1"/>
      <c r="AH20" s="21">
        <f t="shared" si="9"/>
        <v>0</v>
      </c>
    </row>
    <row r="21" spans="1:34" x14ac:dyDescent="0.2">
      <c r="A21" s="55" t="s">
        <v>86</v>
      </c>
      <c r="B21" s="55" t="s">
        <v>87</v>
      </c>
      <c r="C21" s="55"/>
      <c r="D21" s="16">
        <f t="shared" si="0"/>
        <v>0</v>
      </c>
      <c r="E21" s="22">
        <f t="shared" si="1"/>
        <v>0</v>
      </c>
      <c r="F21" s="17">
        <f t="shared" si="2"/>
        <v>2080</v>
      </c>
      <c r="G21" s="56">
        <v>88</v>
      </c>
      <c r="H21" s="56">
        <v>170</v>
      </c>
      <c r="I21" s="56">
        <v>120</v>
      </c>
      <c r="J21" s="17">
        <v>120</v>
      </c>
      <c r="K21" s="18">
        <f t="shared" si="3"/>
        <v>1582</v>
      </c>
      <c r="L21" s="57">
        <v>0</v>
      </c>
      <c r="M21" s="18">
        <f t="shared" si="10"/>
        <v>0</v>
      </c>
      <c r="N21" s="22">
        <f t="shared" si="11"/>
        <v>0</v>
      </c>
      <c r="O21" s="58">
        <v>0</v>
      </c>
      <c r="P21" s="18">
        <f t="shared" si="12"/>
        <v>0</v>
      </c>
      <c r="Q21" s="22">
        <f t="shared" si="13"/>
        <v>0</v>
      </c>
      <c r="R21" s="20">
        <v>0</v>
      </c>
      <c r="S21" s="18">
        <f t="shared" si="14"/>
        <v>0</v>
      </c>
      <c r="T21" s="22">
        <f t="shared" si="4"/>
        <v>0</v>
      </c>
      <c r="U21" s="20">
        <v>0</v>
      </c>
      <c r="V21" s="18">
        <f t="shared" si="15"/>
        <v>0</v>
      </c>
      <c r="W21" s="22">
        <f t="shared" si="5"/>
        <v>0</v>
      </c>
      <c r="X21" s="20">
        <v>0</v>
      </c>
      <c r="Y21" s="18">
        <f t="shared" si="16"/>
        <v>0</v>
      </c>
      <c r="Z21" s="22">
        <f t="shared" si="6"/>
        <v>0</v>
      </c>
      <c r="AA21" s="58">
        <v>0</v>
      </c>
      <c r="AB21" s="18">
        <f t="shared" si="17"/>
        <v>0</v>
      </c>
      <c r="AC21" s="22">
        <f t="shared" si="7"/>
        <v>0</v>
      </c>
      <c r="AD21" s="58">
        <v>0</v>
      </c>
      <c r="AE21" s="18">
        <f t="shared" si="18"/>
        <v>0</v>
      </c>
      <c r="AF21" s="22">
        <f t="shared" si="8"/>
        <v>0</v>
      </c>
      <c r="AG21" s="1"/>
      <c r="AH21" s="21">
        <f t="shared" si="9"/>
        <v>0</v>
      </c>
    </row>
    <row r="22" spans="1:34" x14ac:dyDescent="0.2">
      <c r="A22" s="55" t="s">
        <v>86</v>
      </c>
      <c r="B22" s="55" t="s">
        <v>87</v>
      </c>
      <c r="C22" s="55"/>
      <c r="D22" s="16">
        <f t="shared" si="0"/>
        <v>0</v>
      </c>
      <c r="E22" s="22">
        <f>C22+D22</f>
        <v>0</v>
      </c>
      <c r="F22" s="17">
        <f t="shared" si="2"/>
        <v>2080</v>
      </c>
      <c r="G22" s="56">
        <v>88</v>
      </c>
      <c r="H22" s="56">
        <v>170</v>
      </c>
      <c r="I22" s="56">
        <v>120</v>
      </c>
      <c r="J22" s="17">
        <v>120</v>
      </c>
      <c r="K22" s="18">
        <f t="shared" si="3"/>
        <v>1582</v>
      </c>
      <c r="L22" s="57">
        <v>0</v>
      </c>
      <c r="M22" s="18">
        <f t="shared" si="10"/>
        <v>0</v>
      </c>
      <c r="N22" s="22">
        <f t="shared" si="11"/>
        <v>0</v>
      </c>
      <c r="O22" s="58">
        <v>0</v>
      </c>
      <c r="P22" s="18">
        <f t="shared" si="12"/>
        <v>0</v>
      </c>
      <c r="Q22" s="22">
        <f t="shared" si="13"/>
        <v>0</v>
      </c>
      <c r="R22" s="20">
        <v>0</v>
      </c>
      <c r="S22" s="18">
        <f t="shared" si="14"/>
        <v>0</v>
      </c>
      <c r="T22" s="22">
        <f t="shared" si="4"/>
        <v>0</v>
      </c>
      <c r="U22" s="20">
        <v>0</v>
      </c>
      <c r="V22" s="18">
        <f t="shared" si="15"/>
        <v>0</v>
      </c>
      <c r="W22" s="22">
        <f t="shared" si="5"/>
        <v>0</v>
      </c>
      <c r="X22" s="20">
        <v>0</v>
      </c>
      <c r="Y22" s="18">
        <f t="shared" si="16"/>
        <v>0</v>
      </c>
      <c r="Z22" s="22">
        <f t="shared" si="6"/>
        <v>0</v>
      </c>
      <c r="AA22" s="58">
        <v>0</v>
      </c>
      <c r="AB22" s="18">
        <f t="shared" si="17"/>
        <v>0</v>
      </c>
      <c r="AC22" s="22">
        <f t="shared" si="7"/>
        <v>0</v>
      </c>
      <c r="AD22" s="58">
        <v>0</v>
      </c>
      <c r="AE22" s="18">
        <f t="shared" si="18"/>
        <v>0</v>
      </c>
      <c r="AF22" s="22">
        <f t="shared" si="8"/>
        <v>0</v>
      </c>
      <c r="AG22" s="1"/>
      <c r="AH22" s="21">
        <f t="shared" si="9"/>
        <v>0</v>
      </c>
    </row>
    <row r="23" spans="1:34" x14ac:dyDescent="0.2">
      <c r="A23" s="55" t="s">
        <v>86</v>
      </c>
      <c r="B23" s="55" t="s">
        <v>87</v>
      </c>
      <c r="C23" s="55"/>
      <c r="D23" s="16">
        <f t="shared" si="0"/>
        <v>0</v>
      </c>
      <c r="E23" s="22">
        <f>C23+D23</f>
        <v>0</v>
      </c>
      <c r="F23" s="17">
        <f t="shared" si="2"/>
        <v>2080</v>
      </c>
      <c r="G23" s="56">
        <v>88</v>
      </c>
      <c r="H23" s="56">
        <v>170</v>
      </c>
      <c r="I23" s="56">
        <v>120</v>
      </c>
      <c r="J23" s="17">
        <v>120</v>
      </c>
      <c r="K23" s="18">
        <f t="shared" si="3"/>
        <v>1582</v>
      </c>
      <c r="L23" s="57">
        <v>0</v>
      </c>
      <c r="M23" s="18">
        <f t="shared" si="10"/>
        <v>0</v>
      </c>
      <c r="N23" s="22">
        <f t="shared" si="11"/>
        <v>0</v>
      </c>
      <c r="O23" s="58">
        <v>0</v>
      </c>
      <c r="P23" s="18">
        <f t="shared" si="12"/>
        <v>0</v>
      </c>
      <c r="Q23" s="22">
        <f t="shared" si="13"/>
        <v>0</v>
      </c>
      <c r="R23" s="20">
        <v>0</v>
      </c>
      <c r="S23" s="18">
        <f t="shared" si="14"/>
        <v>0</v>
      </c>
      <c r="T23" s="22">
        <f t="shared" si="4"/>
        <v>0</v>
      </c>
      <c r="U23" s="20">
        <v>0</v>
      </c>
      <c r="V23" s="18">
        <f t="shared" si="15"/>
        <v>0</v>
      </c>
      <c r="W23" s="22">
        <f t="shared" si="5"/>
        <v>0</v>
      </c>
      <c r="X23" s="20">
        <v>0</v>
      </c>
      <c r="Y23" s="18">
        <f t="shared" si="16"/>
        <v>0</v>
      </c>
      <c r="Z23" s="22">
        <f t="shared" si="6"/>
        <v>0</v>
      </c>
      <c r="AA23" s="58">
        <v>0</v>
      </c>
      <c r="AB23" s="18">
        <f t="shared" si="17"/>
        <v>0</v>
      </c>
      <c r="AC23" s="22">
        <f t="shared" si="7"/>
        <v>0</v>
      </c>
      <c r="AD23" s="58">
        <v>0</v>
      </c>
      <c r="AE23" s="18">
        <f t="shared" si="18"/>
        <v>0</v>
      </c>
      <c r="AF23" s="22">
        <f t="shared" si="8"/>
        <v>0</v>
      </c>
      <c r="AG23" s="1"/>
      <c r="AH23" s="21">
        <f t="shared" si="9"/>
        <v>0</v>
      </c>
    </row>
    <row r="24" spans="1:34" x14ac:dyDescent="0.2">
      <c r="A24" s="55" t="s">
        <v>86</v>
      </c>
      <c r="B24" s="55" t="s">
        <v>87</v>
      </c>
      <c r="C24" s="55"/>
      <c r="D24" s="16">
        <f t="shared" si="0"/>
        <v>0</v>
      </c>
      <c r="E24" s="22">
        <f>C24+D24</f>
        <v>0</v>
      </c>
      <c r="F24" s="17">
        <f t="shared" si="2"/>
        <v>2080</v>
      </c>
      <c r="G24" s="56">
        <v>88</v>
      </c>
      <c r="H24" s="56">
        <v>170</v>
      </c>
      <c r="I24" s="56">
        <v>120</v>
      </c>
      <c r="J24" s="17">
        <v>120</v>
      </c>
      <c r="K24" s="18">
        <f t="shared" si="3"/>
        <v>1582</v>
      </c>
      <c r="L24" s="57">
        <v>0</v>
      </c>
      <c r="M24" s="18">
        <f t="shared" si="10"/>
        <v>0</v>
      </c>
      <c r="N24" s="22">
        <f t="shared" si="11"/>
        <v>0</v>
      </c>
      <c r="O24" s="58">
        <v>0</v>
      </c>
      <c r="P24" s="18">
        <f t="shared" si="12"/>
        <v>0</v>
      </c>
      <c r="Q24" s="22">
        <f t="shared" si="13"/>
        <v>0</v>
      </c>
      <c r="R24" s="20">
        <v>0</v>
      </c>
      <c r="S24" s="18">
        <f t="shared" si="14"/>
        <v>0</v>
      </c>
      <c r="T24" s="22">
        <f t="shared" si="4"/>
        <v>0</v>
      </c>
      <c r="U24" s="20">
        <v>0</v>
      </c>
      <c r="V24" s="18">
        <f t="shared" si="15"/>
        <v>0</v>
      </c>
      <c r="W24" s="22">
        <f t="shared" si="5"/>
        <v>0</v>
      </c>
      <c r="X24" s="20">
        <v>0</v>
      </c>
      <c r="Y24" s="18">
        <f t="shared" si="16"/>
        <v>0</v>
      </c>
      <c r="Z24" s="22">
        <f t="shared" si="6"/>
        <v>0</v>
      </c>
      <c r="AA24" s="58">
        <v>0</v>
      </c>
      <c r="AB24" s="18">
        <f t="shared" si="17"/>
        <v>0</v>
      </c>
      <c r="AC24" s="22">
        <f t="shared" si="7"/>
        <v>0</v>
      </c>
      <c r="AD24" s="58">
        <v>0</v>
      </c>
      <c r="AE24" s="18">
        <f t="shared" si="18"/>
        <v>0</v>
      </c>
      <c r="AF24" s="22">
        <f t="shared" si="8"/>
        <v>0</v>
      </c>
      <c r="AG24" s="1"/>
      <c r="AH24" s="21">
        <f t="shared" si="9"/>
        <v>0</v>
      </c>
    </row>
    <row r="25" spans="1:34" x14ac:dyDescent="0.2">
      <c r="A25" s="55" t="s">
        <v>86</v>
      </c>
      <c r="B25" s="55" t="s">
        <v>87</v>
      </c>
      <c r="C25" s="55"/>
      <c r="D25" s="16">
        <f t="shared" si="0"/>
        <v>0</v>
      </c>
      <c r="E25" s="22">
        <f>C25+D25</f>
        <v>0</v>
      </c>
      <c r="F25" s="17">
        <f t="shared" si="2"/>
        <v>2080</v>
      </c>
      <c r="G25" s="56">
        <v>88</v>
      </c>
      <c r="H25" s="56">
        <v>170</v>
      </c>
      <c r="I25" s="56">
        <v>120</v>
      </c>
      <c r="J25" s="17">
        <v>120</v>
      </c>
      <c r="K25" s="18">
        <f t="shared" si="3"/>
        <v>1582</v>
      </c>
      <c r="L25" s="57">
        <v>0</v>
      </c>
      <c r="M25" s="18">
        <f t="shared" si="10"/>
        <v>0</v>
      </c>
      <c r="N25" s="22">
        <f t="shared" si="11"/>
        <v>0</v>
      </c>
      <c r="O25" s="58">
        <v>0</v>
      </c>
      <c r="P25" s="18">
        <f t="shared" si="12"/>
        <v>0</v>
      </c>
      <c r="Q25" s="22">
        <f t="shared" si="13"/>
        <v>0</v>
      </c>
      <c r="R25" s="20">
        <v>0</v>
      </c>
      <c r="S25" s="18">
        <f t="shared" si="14"/>
        <v>0</v>
      </c>
      <c r="T25" s="22">
        <f t="shared" si="4"/>
        <v>0</v>
      </c>
      <c r="U25" s="20">
        <v>0</v>
      </c>
      <c r="V25" s="18">
        <f t="shared" si="15"/>
        <v>0</v>
      </c>
      <c r="W25" s="22">
        <f t="shared" si="5"/>
        <v>0</v>
      </c>
      <c r="X25" s="20">
        <v>0</v>
      </c>
      <c r="Y25" s="18">
        <f t="shared" si="16"/>
        <v>0</v>
      </c>
      <c r="Z25" s="22">
        <f t="shared" si="6"/>
        <v>0</v>
      </c>
      <c r="AA25" s="58">
        <v>0</v>
      </c>
      <c r="AB25" s="18">
        <f t="shared" si="17"/>
        <v>0</v>
      </c>
      <c r="AC25" s="22">
        <f t="shared" si="7"/>
        <v>0</v>
      </c>
      <c r="AD25" s="58">
        <v>0</v>
      </c>
      <c r="AE25" s="18">
        <f t="shared" si="18"/>
        <v>0</v>
      </c>
      <c r="AF25" s="22">
        <f t="shared" si="8"/>
        <v>0</v>
      </c>
      <c r="AG25" s="1"/>
      <c r="AH25" s="21">
        <f t="shared" si="9"/>
        <v>0</v>
      </c>
    </row>
    <row r="26" spans="1:34" x14ac:dyDescent="0.2">
      <c r="A26" s="55" t="s">
        <v>86</v>
      </c>
      <c r="B26" s="55" t="s">
        <v>87</v>
      </c>
      <c r="C26" s="55"/>
      <c r="D26" s="16">
        <f t="shared" si="0"/>
        <v>0</v>
      </c>
      <c r="E26" s="22">
        <f>C26+D26</f>
        <v>0</v>
      </c>
      <c r="F26" s="17">
        <f t="shared" si="2"/>
        <v>2080</v>
      </c>
      <c r="G26" s="56">
        <v>88</v>
      </c>
      <c r="H26" s="56">
        <v>170</v>
      </c>
      <c r="I26" s="56">
        <v>120</v>
      </c>
      <c r="J26" s="17">
        <v>120</v>
      </c>
      <c r="K26" s="18">
        <f t="shared" si="3"/>
        <v>1582</v>
      </c>
      <c r="L26" s="57">
        <v>0</v>
      </c>
      <c r="M26" s="18">
        <f t="shared" si="10"/>
        <v>0</v>
      </c>
      <c r="N26" s="22">
        <f t="shared" si="11"/>
        <v>0</v>
      </c>
      <c r="O26" s="58">
        <v>0</v>
      </c>
      <c r="P26" s="18">
        <f t="shared" si="12"/>
        <v>0</v>
      </c>
      <c r="Q26" s="22">
        <f t="shared" si="13"/>
        <v>0</v>
      </c>
      <c r="R26" s="20">
        <v>0</v>
      </c>
      <c r="S26" s="18">
        <f t="shared" si="14"/>
        <v>0</v>
      </c>
      <c r="T26" s="22">
        <f t="shared" si="4"/>
        <v>0</v>
      </c>
      <c r="U26" s="20">
        <v>0</v>
      </c>
      <c r="V26" s="18">
        <f t="shared" si="15"/>
        <v>0</v>
      </c>
      <c r="W26" s="22">
        <f t="shared" si="5"/>
        <v>0</v>
      </c>
      <c r="X26" s="20">
        <v>0</v>
      </c>
      <c r="Y26" s="18">
        <f t="shared" si="16"/>
        <v>0</v>
      </c>
      <c r="Z26" s="22">
        <f t="shared" si="6"/>
        <v>0</v>
      </c>
      <c r="AA26" s="58">
        <v>0</v>
      </c>
      <c r="AB26" s="18">
        <f t="shared" si="17"/>
        <v>0</v>
      </c>
      <c r="AC26" s="22">
        <f t="shared" si="7"/>
        <v>0</v>
      </c>
      <c r="AD26" s="58">
        <v>0</v>
      </c>
      <c r="AE26" s="18">
        <f t="shared" si="18"/>
        <v>0</v>
      </c>
      <c r="AF26" s="22">
        <f t="shared" si="8"/>
        <v>0</v>
      </c>
      <c r="AG26" s="1"/>
      <c r="AH26" s="21">
        <f t="shared" si="9"/>
        <v>0</v>
      </c>
    </row>
    <row r="27" spans="1:34" x14ac:dyDescent="0.2">
      <c r="A27" s="55" t="s">
        <v>86</v>
      </c>
      <c r="B27" s="55" t="s">
        <v>87</v>
      </c>
      <c r="C27" s="55"/>
      <c r="D27" s="16">
        <f t="shared" si="0"/>
        <v>0</v>
      </c>
      <c r="E27" s="22">
        <f t="shared" si="1"/>
        <v>0</v>
      </c>
      <c r="F27" s="17">
        <f t="shared" si="2"/>
        <v>2080</v>
      </c>
      <c r="G27" s="56">
        <v>88</v>
      </c>
      <c r="H27" s="56">
        <v>170</v>
      </c>
      <c r="I27" s="56">
        <v>120</v>
      </c>
      <c r="J27" s="17">
        <v>120</v>
      </c>
      <c r="K27" s="18">
        <f t="shared" si="3"/>
        <v>1582</v>
      </c>
      <c r="L27" s="57">
        <v>0</v>
      </c>
      <c r="M27" s="18">
        <f t="shared" si="10"/>
        <v>0</v>
      </c>
      <c r="N27" s="22">
        <f t="shared" si="11"/>
        <v>0</v>
      </c>
      <c r="O27" s="58">
        <v>0</v>
      </c>
      <c r="P27" s="18">
        <f t="shared" si="12"/>
        <v>0</v>
      </c>
      <c r="Q27" s="22">
        <f t="shared" si="13"/>
        <v>0</v>
      </c>
      <c r="R27" s="20">
        <v>0</v>
      </c>
      <c r="S27" s="18">
        <f t="shared" si="14"/>
        <v>0</v>
      </c>
      <c r="T27" s="22">
        <f t="shared" si="4"/>
        <v>0</v>
      </c>
      <c r="U27" s="20">
        <v>0</v>
      </c>
      <c r="V27" s="18">
        <f t="shared" si="15"/>
        <v>0</v>
      </c>
      <c r="W27" s="22">
        <f t="shared" si="5"/>
        <v>0</v>
      </c>
      <c r="X27" s="20">
        <v>0</v>
      </c>
      <c r="Y27" s="18">
        <f t="shared" si="16"/>
        <v>0</v>
      </c>
      <c r="Z27" s="22">
        <f t="shared" si="6"/>
        <v>0</v>
      </c>
      <c r="AA27" s="58">
        <v>0</v>
      </c>
      <c r="AB27" s="18">
        <f t="shared" si="17"/>
        <v>0</v>
      </c>
      <c r="AC27" s="22">
        <f t="shared" si="7"/>
        <v>0</v>
      </c>
      <c r="AD27" s="58">
        <v>0</v>
      </c>
      <c r="AE27" s="18">
        <f t="shared" si="18"/>
        <v>0</v>
      </c>
      <c r="AF27" s="22">
        <f t="shared" si="8"/>
        <v>0</v>
      </c>
      <c r="AG27" s="1"/>
      <c r="AH27" s="21">
        <f t="shared" si="9"/>
        <v>0</v>
      </c>
    </row>
    <row r="28" spans="1:34" x14ac:dyDescent="0.2">
      <c r="A28" s="55" t="s">
        <v>86</v>
      </c>
      <c r="B28" s="55" t="s">
        <v>87</v>
      </c>
      <c r="C28" s="55"/>
      <c r="D28" s="16">
        <f t="shared" si="0"/>
        <v>0</v>
      </c>
      <c r="E28" s="22">
        <f>C28+D28</f>
        <v>0</v>
      </c>
      <c r="F28" s="17">
        <f t="shared" si="2"/>
        <v>2080</v>
      </c>
      <c r="G28" s="56">
        <v>88</v>
      </c>
      <c r="H28" s="56">
        <v>170</v>
      </c>
      <c r="I28" s="56">
        <v>120</v>
      </c>
      <c r="J28" s="17">
        <v>120</v>
      </c>
      <c r="K28" s="18">
        <f t="shared" si="3"/>
        <v>1582</v>
      </c>
      <c r="L28" s="57">
        <v>0</v>
      </c>
      <c r="M28" s="18">
        <f t="shared" si="10"/>
        <v>0</v>
      </c>
      <c r="N28" s="22">
        <f t="shared" si="11"/>
        <v>0</v>
      </c>
      <c r="O28" s="58">
        <v>0</v>
      </c>
      <c r="P28" s="18">
        <f t="shared" si="12"/>
        <v>0</v>
      </c>
      <c r="Q28" s="22">
        <f t="shared" si="13"/>
        <v>0</v>
      </c>
      <c r="R28" s="20">
        <v>0</v>
      </c>
      <c r="S28" s="18">
        <f t="shared" si="14"/>
        <v>0</v>
      </c>
      <c r="T28" s="22">
        <f t="shared" si="4"/>
        <v>0</v>
      </c>
      <c r="U28" s="20">
        <v>0</v>
      </c>
      <c r="V28" s="18">
        <f t="shared" si="15"/>
        <v>0</v>
      </c>
      <c r="W28" s="22">
        <f t="shared" si="5"/>
        <v>0</v>
      </c>
      <c r="X28" s="20">
        <v>0</v>
      </c>
      <c r="Y28" s="18">
        <f t="shared" si="16"/>
        <v>0</v>
      </c>
      <c r="Z28" s="22">
        <f t="shared" si="6"/>
        <v>0</v>
      </c>
      <c r="AA28" s="58">
        <v>0</v>
      </c>
      <c r="AB28" s="18">
        <f t="shared" si="17"/>
        <v>0</v>
      </c>
      <c r="AC28" s="22">
        <f t="shared" si="7"/>
        <v>0</v>
      </c>
      <c r="AD28" s="58">
        <v>0</v>
      </c>
      <c r="AE28" s="18">
        <f t="shared" si="18"/>
        <v>0</v>
      </c>
      <c r="AF28" s="22">
        <f t="shared" si="8"/>
        <v>0</v>
      </c>
      <c r="AG28" s="1"/>
      <c r="AH28" s="21">
        <f t="shared" si="9"/>
        <v>0</v>
      </c>
    </row>
    <row r="29" spans="1:34" x14ac:dyDescent="0.2">
      <c r="A29" s="16" t="s">
        <v>86</v>
      </c>
      <c r="B29" s="55" t="s">
        <v>87</v>
      </c>
      <c r="C29" s="55"/>
      <c r="D29" s="16">
        <f t="shared" si="0"/>
        <v>0</v>
      </c>
      <c r="E29" s="22">
        <f t="shared" ref="E29:E34" si="19">C29+D29</f>
        <v>0</v>
      </c>
      <c r="F29" s="17">
        <f t="shared" si="2"/>
        <v>2080</v>
      </c>
      <c r="G29" s="56">
        <v>88</v>
      </c>
      <c r="H29" s="56">
        <v>170</v>
      </c>
      <c r="I29" s="56">
        <v>120</v>
      </c>
      <c r="J29" s="17">
        <v>120</v>
      </c>
      <c r="K29" s="18">
        <f t="shared" si="3"/>
        <v>1582</v>
      </c>
      <c r="L29" s="57">
        <v>0</v>
      </c>
      <c r="M29" s="18">
        <f t="shared" si="10"/>
        <v>0</v>
      </c>
      <c r="N29" s="22">
        <f t="shared" si="11"/>
        <v>0</v>
      </c>
      <c r="O29" s="58">
        <v>0</v>
      </c>
      <c r="P29" s="18">
        <f t="shared" si="12"/>
        <v>0</v>
      </c>
      <c r="Q29" s="22">
        <f t="shared" si="13"/>
        <v>0</v>
      </c>
      <c r="R29" s="20">
        <v>0</v>
      </c>
      <c r="S29" s="18">
        <f t="shared" si="14"/>
        <v>0</v>
      </c>
      <c r="T29" s="22">
        <f t="shared" si="4"/>
        <v>0</v>
      </c>
      <c r="U29" s="20">
        <v>0</v>
      </c>
      <c r="V29" s="18">
        <f t="shared" si="15"/>
        <v>0</v>
      </c>
      <c r="W29" s="22">
        <f t="shared" si="5"/>
        <v>0</v>
      </c>
      <c r="X29" s="20">
        <v>0</v>
      </c>
      <c r="Y29" s="18">
        <f t="shared" si="16"/>
        <v>0</v>
      </c>
      <c r="Z29" s="22">
        <f t="shared" si="6"/>
        <v>0</v>
      </c>
      <c r="AA29" s="58">
        <v>0</v>
      </c>
      <c r="AB29" s="18">
        <f t="shared" si="17"/>
        <v>0</v>
      </c>
      <c r="AC29" s="22">
        <f t="shared" si="7"/>
        <v>0</v>
      </c>
      <c r="AD29" s="58">
        <v>0</v>
      </c>
      <c r="AE29" s="18">
        <f t="shared" si="18"/>
        <v>0</v>
      </c>
      <c r="AF29" s="22">
        <f t="shared" si="8"/>
        <v>0</v>
      </c>
      <c r="AG29" s="1"/>
      <c r="AH29" s="21">
        <f t="shared" si="9"/>
        <v>0</v>
      </c>
    </row>
    <row r="30" spans="1:34" x14ac:dyDescent="0.2">
      <c r="A30" s="55" t="s">
        <v>86</v>
      </c>
      <c r="B30" s="55" t="s">
        <v>87</v>
      </c>
      <c r="C30" s="55"/>
      <c r="D30" s="16">
        <f t="shared" si="0"/>
        <v>0</v>
      </c>
      <c r="E30" s="22">
        <f t="shared" si="19"/>
        <v>0</v>
      </c>
      <c r="F30" s="17">
        <f t="shared" si="2"/>
        <v>2080</v>
      </c>
      <c r="G30" s="56">
        <v>88</v>
      </c>
      <c r="H30" s="56">
        <v>170</v>
      </c>
      <c r="I30" s="56">
        <v>120</v>
      </c>
      <c r="J30" s="17">
        <v>120</v>
      </c>
      <c r="K30" s="18">
        <f t="shared" si="3"/>
        <v>1582</v>
      </c>
      <c r="L30" s="57">
        <v>0</v>
      </c>
      <c r="M30" s="18">
        <f t="shared" si="10"/>
        <v>0</v>
      </c>
      <c r="N30" s="22">
        <f t="shared" si="11"/>
        <v>0</v>
      </c>
      <c r="O30" s="58">
        <v>0</v>
      </c>
      <c r="P30" s="18">
        <f t="shared" si="12"/>
        <v>0</v>
      </c>
      <c r="Q30" s="22">
        <f t="shared" si="13"/>
        <v>0</v>
      </c>
      <c r="R30" s="20">
        <v>0</v>
      </c>
      <c r="S30" s="18">
        <f t="shared" si="14"/>
        <v>0</v>
      </c>
      <c r="T30" s="22">
        <f t="shared" si="4"/>
        <v>0</v>
      </c>
      <c r="U30" s="20">
        <v>0</v>
      </c>
      <c r="V30" s="18">
        <f t="shared" si="15"/>
        <v>0</v>
      </c>
      <c r="W30" s="22">
        <f t="shared" si="5"/>
        <v>0</v>
      </c>
      <c r="X30" s="20">
        <v>0</v>
      </c>
      <c r="Y30" s="18">
        <f t="shared" si="16"/>
        <v>0</v>
      </c>
      <c r="Z30" s="22">
        <f t="shared" si="6"/>
        <v>0</v>
      </c>
      <c r="AA30" s="58">
        <v>0</v>
      </c>
      <c r="AB30" s="18">
        <f t="shared" si="17"/>
        <v>0</v>
      </c>
      <c r="AC30" s="22">
        <f t="shared" si="7"/>
        <v>0</v>
      </c>
      <c r="AD30" s="58">
        <v>0</v>
      </c>
      <c r="AE30" s="18">
        <f t="shared" si="18"/>
        <v>0</v>
      </c>
      <c r="AF30" s="22">
        <f t="shared" si="8"/>
        <v>0</v>
      </c>
      <c r="AG30" s="1"/>
      <c r="AH30" s="21">
        <f t="shared" si="9"/>
        <v>0</v>
      </c>
    </row>
    <row r="31" spans="1:34" x14ac:dyDescent="0.2">
      <c r="A31" s="55" t="s">
        <v>86</v>
      </c>
      <c r="B31" s="55" t="s">
        <v>87</v>
      </c>
      <c r="C31" s="55"/>
      <c r="D31" s="16">
        <f t="shared" si="0"/>
        <v>0</v>
      </c>
      <c r="E31" s="22">
        <f t="shared" si="19"/>
        <v>0</v>
      </c>
      <c r="F31" s="17">
        <f t="shared" si="2"/>
        <v>2080</v>
      </c>
      <c r="G31" s="56">
        <v>88</v>
      </c>
      <c r="H31" s="56">
        <v>170</v>
      </c>
      <c r="I31" s="56">
        <v>120</v>
      </c>
      <c r="J31" s="17">
        <v>120</v>
      </c>
      <c r="K31" s="18">
        <f t="shared" si="3"/>
        <v>1582</v>
      </c>
      <c r="L31" s="57">
        <v>0</v>
      </c>
      <c r="M31" s="18">
        <f t="shared" si="10"/>
        <v>0</v>
      </c>
      <c r="N31" s="22">
        <f t="shared" si="11"/>
        <v>0</v>
      </c>
      <c r="O31" s="58">
        <v>0</v>
      </c>
      <c r="P31" s="18">
        <f t="shared" si="12"/>
        <v>0</v>
      </c>
      <c r="Q31" s="22">
        <f t="shared" si="13"/>
        <v>0</v>
      </c>
      <c r="R31" s="20">
        <v>0</v>
      </c>
      <c r="S31" s="18">
        <f t="shared" si="14"/>
        <v>0</v>
      </c>
      <c r="T31" s="22">
        <f t="shared" si="4"/>
        <v>0</v>
      </c>
      <c r="U31" s="20">
        <v>0</v>
      </c>
      <c r="V31" s="18">
        <f t="shared" si="15"/>
        <v>0</v>
      </c>
      <c r="W31" s="22">
        <f t="shared" si="5"/>
        <v>0</v>
      </c>
      <c r="X31" s="20">
        <v>0</v>
      </c>
      <c r="Y31" s="18">
        <f t="shared" si="16"/>
        <v>0</v>
      </c>
      <c r="Z31" s="22">
        <f t="shared" si="6"/>
        <v>0</v>
      </c>
      <c r="AA31" s="58">
        <v>0</v>
      </c>
      <c r="AB31" s="18">
        <f t="shared" si="17"/>
        <v>0</v>
      </c>
      <c r="AC31" s="22">
        <f t="shared" si="7"/>
        <v>0</v>
      </c>
      <c r="AD31" s="58">
        <v>0</v>
      </c>
      <c r="AE31" s="18">
        <f t="shared" si="18"/>
        <v>0</v>
      </c>
      <c r="AF31" s="22">
        <f t="shared" si="8"/>
        <v>0</v>
      </c>
      <c r="AG31" s="1"/>
      <c r="AH31" s="21">
        <f t="shared" si="9"/>
        <v>0</v>
      </c>
    </row>
    <row r="32" spans="1:34" x14ac:dyDescent="0.2">
      <c r="A32" s="55" t="s">
        <v>86</v>
      </c>
      <c r="B32" s="55" t="s">
        <v>87</v>
      </c>
      <c r="C32" s="55"/>
      <c r="D32" s="16">
        <f t="shared" si="0"/>
        <v>0</v>
      </c>
      <c r="E32" s="22">
        <f t="shared" si="19"/>
        <v>0</v>
      </c>
      <c r="F32" s="17">
        <f t="shared" si="2"/>
        <v>2080</v>
      </c>
      <c r="G32" s="56">
        <v>88</v>
      </c>
      <c r="H32" s="56">
        <v>170</v>
      </c>
      <c r="I32" s="56">
        <v>120</v>
      </c>
      <c r="J32" s="17">
        <v>120</v>
      </c>
      <c r="K32" s="18">
        <f t="shared" si="3"/>
        <v>1582</v>
      </c>
      <c r="L32" s="57">
        <v>0</v>
      </c>
      <c r="M32" s="18">
        <f t="shared" si="10"/>
        <v>0</v>
      </c>
      <c r="N32" s="22">
        <f t="shared" si="11"/>
        <v>0</v>
      </c>
      <c r="O32" s="58">
        <v>0</v>
      </c>
      <c r="P32" s="18">
        <f t="shared" si="12"/>
        <v>0</v>
      </c>
      <c r="Q32" s="22">
        <f t="shared" si="13"/>
        <v>0</v>
      </c>
      <c r="R32" s="20">
        <v>0</v>
      </c>
      <c r="S32" s="18">
        <f t="shared" si="14"/>
        <v>0</v>
      </c>
      <c r="T32" s="22">
        <f t="shared" si="4"/>
        <v>0</v>
      </c>
      <c r="U32" s="20">
        <v>0</v>
      </c>
      <c r="V32" s="18">
        <f t="shared" si="15"/>
        <v>0</v>
      </c>
      <c r="W32" s="22">
        <f t="shared" si="5"/>
        <v>0</v>
      </c>
      <c r="X32" s="20">
        <v>0</v>
      </c>
      <c r="Y32" s="18">
        <f t="shared" si="16"/>
        <v>0</v>
      </c>
      <c r="Z32" s="22">
        <f t="shared" si="6"/>
        <v>0</v>
      </c>
      <c r="AA32" s="58">
        <v>0</v>
      </c>
      <c r="AB32" s="18">
        <f t="shared" si="17"/>
        <v>0</v>
      </c>
      <c r="AC32" s="22">
        <f t="shared" si="7"/>
        <v>0</v>
      </c>
      <c r="AD32" s="58">
        <v>0</v>
      </c>
      <c r="AE32" s="18">
        <f t="shared" si="18"/>
        <v>0</v>
      </c>
      <c r="AF32" s="22">
        <f t="shared" si="8"/>
        <v>0</v>
      </c>
      <c r="AG32" s="1"/>
      <c r="AH32" s="21">
        <f t="shared" si="9"/>
        <v>0</v>
      </c>
    </row>
    <row r="33" spans="1:34" x14ac:dyDescent="0.2">
      <c r="A33" s="55" t="s">
        <v>86</v>
      </c>
      <c r="B33" s="55" t="s">
        <v>87</v>
      </c>
      <c r="C33" s="55"/>
      <c r="D33" s="16">
        <f t="shared" si="0"/>
        <v>0</v>
      </c>
      <c r="E33" s="22">
        <f t="shared" si="19"/>
        <v>0</v>
      </c>
      <c r="F33" s="17">
        <f t="shared" si="2"/>
        <v>2080</v>
      </c>
      <c r="G33" s="56">
        <v>88</v>
      </c>
      <c r="H33" s="56">
        <v>170</v>
      </c>
      <c r="I33" s="56">
        <v>120</v>
      </c>
      <c r="J33" s="17">
        <v>120</v>
      </c>
      <c r="K33" s="18">
        <f t="shared" si="3"/>
        <v>1582</v>
      </c>
      <c r="L33" s="57">
        <v>0</v>
      </c>
      <c r="M33" s="18">
        <f t="shared" si="10"/>
        <v>0</v>
      </c>
      <c r="N33" s="22">
        <f t="shared" si="11"/>
        <v>0</v>
      </c>
      <c r="O33" s="58">
        <v>0</v>
      </c>
      <c r="P33" s="18">
        <f t="shared" si="12"/>
        <v>0</v>
      </c>
      <c r="Q33" s="22">
        <f t="shared" si="13"/>
        <v>0</v>
      </c>
      <c r="R33" s="20">
        <v>0</v>
      </c>
      <c r="S33" s="18">
        <f t="shared" si="14"/>
        <v>0</v>
      </c>
      <c r="T33" s="22">
        <f t="shared" si="4"/>
        <v>0</v>
      </c>
      <c r="U33" s="20">
        <v>0</v>
      </c>
      <c r="V33" s="18">
        <f t="shared" si="15"/>
        <v>0</v>
      </c>
      <c r="W33" s="22">
        <f t="shared" si="5"/>
        <v>0</v>
      </c>
      <c r="X33" s="20">
        <v>0</v>
      </c>
      <c r="Y33" s="18">
        <f t="shared" si="16"/>
        <v>0</v>
      </c>
      <c r="Z33" s="22">
        <f t="shared" si="6"/>
        <v>0</v>
      </c>
      <c r="AA33" s="58">
        <v>0</v>
      </c>
      <c r="AB33" s="18">
        <f t="shared" si="17"/>
        <v>0</v>
      </c>
      <c r="AC33" s="22">
        <f t="shared" si="7"/>
        <v>0</v>
      </c>
      <c r="AD33" s="58">
        <v>0</v>
      </c>
      <c r="AE33" s="18">
        <f t="shared" si="18"/>
        <v>0</v>
      </c>
      <c r="AF33" s="22">
        <f t="shared" si="8"/>
        <v>0</v>
      </c>
      <c r="AG33" s="1"/>
      <c r="AH33" s="21">
        <f t="shared" si="9"/>
        <v>0</v>
      </c>
    </row>
    <row r="34" spans="1:34" x14ac:dyDescent="0.2">
      <c r="A34" s="55" t="s">
        <v>86</v>
      </c>
      <c r="B34" s="55" t="s">
        <v>87</v>
      </c>
      <c r="C34" s="55"/>
      <c r="D34" s="16">
        <f t="shared" si="0"/>
        <v>0</v>
      </c>
      <c r="E34" s="22">
        <f t="shared" si="19"/>
        <v>0</v>
      </c>
      <c r="F34" s="17">
        <f t="shared" si="2"/>
        <v>2080</v>
      </c>
      <c r="G34" s="56">
        <v>88</v>
      </c>
      <c r="H34" s="56">
        <v>170</v>
      </c>
      <c r="I34" s="56">
        <v>120</v>
      </c>
      <c r="J34" s="17">
        <v>120</v>
      </c>
      <c r="K34" s="18">
        <f t="shared" si="3"/>
        <v>1582</v>
      </c>
      <c r="L34" s="57">
        <v>0</v>
      </c>
      <c r="M34" s="18">
        <f t="shared" si="10"/>
        <v>0</v>
      </c>
      <c r="N34" s="22">
        <f t="shared" si="11"/>
        <v>0</v>
      </c>
      <c r="O34" s="58">
        <v>0</v>
      </c>
      <c r="P34" s="18">
        <f t="shared" si="12"/>
        <v>0</v>
      </c>
      <c r="Q34" s="22">
        <f t="shared" si="13"/>
        <v>0</v>
      </c>
      <c r="R34" s="20">
        <v>0</v>
      </c>
      <c r="S34" s="18">
        <f t="shared" si="14"/>
        <v>0</v>
      </c>
      <c r="T34" s="22">
        <f t="shared" si="4"/>
        <v>0</v>
      </c>
      <c r="U34" s="20">
        <v>0</v>
      </c>
      <c r="V34" s="18">
        <f t="shared" si="15"/>
        <v>0</v>
      </c>
      <c r="W34" s="22">
        <f t="shared" si="5"/>
        <v>0</v>
      </c>
      <c r="X34" s="20">
        <v>0</v>
      </c>
      <c r="Y34" s="18">
        <f t="shared" si="16"/>
        <v>0</v>
      </c>
      <c r="Z34" s="22">
        <f t="shared" si="6"/>
        <v>0</v>
      </c>
      <c r="AA34" s="58">
        <v>0</v>
      </c>
      <c r="AB34" s="18">
        <f t="shared" si="17"/>
        <v>0</v>
      </c>
      <c r="AC34" s="22">
        <f t="shared" si="7"/>
        <v>0</v>
      </c>
      <c r="AD34" s="58">
        <v>0</v>
      </c>
      <c r="AE34" s="18">
        <f t="shared" si="18"/>
        <v>0</v>
      </c>
      <c r="AF34" s="22">
        <f t="shared" si="8"/>
        <v>0</v>
      </c>
      <c r="AG34" s="1"/>
      <c r="AH34" s="21">
        <f t="shared" si="9"/>
        <v>0</v>
      </c>
    </row>
    <row r="35" spans="1:34" x14ac:dyDescent="0.2">
      <c r="A35" s="55" t="s">
        <v>86</v>
      </c>
      <c r="B35" s="55" t="s">
        <v>87</v>
      </c>
      <c r="C35" s="55"/>
      <c r="D35" s="16">
        <f>C35*D$8</f>
        <v>0</v>
      </c>
      <c r="E35" s="22">
        <f>C35+D35</f>
        <v>0</v>
      </c>
      <c r="F35" s="17">
        <f t="shared" si="2"/>
        <v>2080</v>
      </c>
      <c r="G35" s="56">
        <v>88</v>
      </c>
      <c r="H35" s="56">
        <v>170</v>
      </c>
      <c r="I35" s="56">
        <v>120</v>
      </c>
      <c r="J35" s="17">
        <v>120</v>
      </c>
      <c r="K35" s="18">
        <f t="shared" si="3"/>
        <v>1582</v>
      </c>
      <c r="L35" s="57">
        <v>0</v>
      </c>
      <c r="M35" s="18">
        <f t="shared" si="10"/>
        <v>0</v>
      </c>
      <c r="N35" s="22">
        <f t="shared" si="11"/>
        <v>0</v>
      </c>
      <c r="O35" s="58">
        <v>0</v>
      </c>
      <c r="P35" s="18">
        <f t="shared" si="12"/>
        <v>0</v>
      </c>
      <c r="Q35" s="22">
        <f t="shared" si="13"/>
        <v>0</v>
      </c>
      <c r="R35" s="20">
        <v>0</v>
      </c>
      <c r="S35" s="18">
        <f t="shared" si="14"/>
        <v>0</v>
      </c>
      <c r="T35" s="22">
        <f t="shared" si="4"/>
        <v>0</v>
      </c>
      <c r="U35" s="20">
        <v>0</v>
      </c>
      <c r="V35" s="18">
        <f t="shared" si="15"/>
        <v>0</v>
      </c>
      <c r="W35" s="22">
        <f t="shared" si="5"/>
        <v>0</v>
      </c>
      <c r="X35" s="20">
        <v>0</v>
      </c>
      <c r="Y35" s="18">
        <f t="shared" si="16"/>
        <v>0</v>
      </c>
      <c r="Z35" s="22">
        <f t="shared" si="6"/>
        <v>0</v>
      </c>
      <c r="AA35" s="58">
        <v>0</v>
      </c>
      <c r="AB35" s="18">
        <f t="shared" si="17"/>
        <v>0</v>
      </c>
      <c r="AC35" s="22">
        <f t="shared" si="7"/>
        <v>0</v>
      </c>
      <c r="AD35" s="58">
        <v>0</v>
      </c>
      <c r="AE35" s="18">
        <f t="shared" si="18"/>
        <v>0</v>
      </c>
      <c r="AF35" s="22">
        <f t="shared" si="8"/>
        <v>0</v>
      </c>
      <c r="AG35" s="1"/>
      <c r="AH35" s="21">
        <f t="shared" si="9"/>
        <v>0</v>
      </c>
    </row>
    <row r="36" spans="1:34" x14ac:dyDescent="0.2">
      <c r="A36" s="1"/>
      <c r="B36" s="1"/>
      <c r="C36" s="1"/>
      <c r="D36" s="1"/>
      <c r="E36" s="22"/>
      <c r="F36" s="18">
        <f>SUM(F10:F35)</f>
        <v>54080</v>
      </c>
      <c r="G36" s="18">
        <f>SUM(G10:G35)</f>
        <v>2288</v>
      </c>
      <c r="H36" s="18">
        <f>SUM(H10:H35)</f>
        <v>4420</v>
      </c>
      <c r="I36" s="18">
        <f>SUM(I10:I35)</f>
        <v>3120</v>
      </c>
      <c r="J36" s="18">
        <f>SUM(J10:J35)</f>
        <v>3120</v>
      </c>
      <c r="K36" s="18"/>
      <c r="L36" s="23"/>
      <c r="M36" s="18"/>
      <c r="N36" s="22"/>
      <c r="O36" s="2"/>
      <c r="P36" s="18"/>
      <c r="Q36" s="22"/>
      <c r="R36" s="2"/>
      <c r="S36" s="18"/>
      <c r="T36" s="22"/>
      <c r="U36" s="2"/>
      <c r="V36" s="18"/>
      <c r="W36" s="22"/>
      <c r="X36" s="2"/>
      <c r="Y36" s="18"/>
      <c r="Z36" s="22"/>
      <c r="AA36" s="58"/>
      <c r="AB36" s="18"/>
      <c r="AC36" s="22"/>
      <c r="AD36" s="2"/>
      <c r="AE36" s="18"/>
      <c r="AF36" s="22"/>
      <c r="AG36" s="1"/>
      <c r="AH36" s="3"/>
    </row>
    <row r="37" spans="1:34" x14ac:dyDescent="0.2">
      <c r="A37" s="1"/>
      <c r="B37" s="1"/>
      <c r="C37" s="1"/>
      <c r="D37" s="1"/>
      <c r="E37" s="22"/>
      <c r="F37" s="1"/>
      <c r="G37" s="1"/>
      <c r="H37" s="1"/>
      <c r="I37" s="1"/>
      <c r="J37" s="1"/>
      <c r="K37" s="1"/>
      <c r="L37" s="23"/>
      <c r="M37" s="18"/>
      <c r="N37" s="22"/>
      <c r="O37" s="2"/>
      <c r="P37" s="18"/>
      <c r="Q37" s="22"/>
      <c r="R37" s="2"/>
      <c r="S37" s="18"/>
      <c r="T37" s="22"/>
      <c r="U37" s="2"/>
      <c r="V37" s="18"/>
      <c r="W37" s="22"/>
      <c r="X37" s="2"/>
      <c r="Y37" s="18"/>
      <c r="Z37" s="22"/>
      <c r="AA37" s="58"/>
      <c r="AB37" s="18"/>
      <c r="AC37" s="22"/>
      <c r="AD37" s="2"/>
      <c r="AE37" s="18"/>
      <c r="AF37" s="22"/>
      <c r="AG37" s="1"/>
      <c r="AH37" s="3"/>
    </row>
    <row r="38" spans="1:34" ht="13.5" thickBot="1" x14ac:dyDescent="0.25">
      <c r="A38" s="162" t="s">
        <v>88</v>
      </c>
      <c r="B38" s="162"/>
      <c r="C38" s="162">
        <f>SUM(C$10:C$35)</f>
        <v>1000</v>
      </c>
      <c r="D38" s="162">
        <f>SUM(D$10:D$35)</f>
        <v>50</v>
      </c>
      <c r="E38" s="171">
        <f>SUM(E$10:E$35)</f>
        <v>1050</v>
      </c>
      <c r="F38" s="162"/>
      <c r="G38" s="162"/>
      <c r="H38" s="162"/>
      <c r="I38" s="162"/>
      <c r="J38" s="162"/>
      <c r="K38" s="162"/>
      <c r="L38" s="172"/>
      <c r="M38" s="173"/>
      <c r="N38" s="226">
        <f>SUM(N$10:N$35)</f>
        <v>1050</v>
      </c>
      <c r="O38" s="174"/>
      <c r="P38" s="173"/>
      <c r="Q38" s="244">
        <f>SUM(Q$10:Q$35)</f>
        <v>0</v>
      </c>
      <c r="R38" s="174"/>
      <c r="S38" s="173"/>
      <c r="T38" s="244">
        <f>SUM(T$10:T$35)</f>
        <v>0</v>
      </c>
      <c r="U38" s="174"/>
      <c r="V38" s="173"/>
      <c r="W38" s="244">
        <f>SUM(W$10:W$35)</f>
        <v>0</v>
      </c>
      <c r="X38" s="174"/>
      <c r="Y38" s="173"/>
      <c r="Z38" s="226">
        <f>SUM(Z$10:Z$35)</f>
        <v>0</v>
      </c>
      <c r="AA38" s="58"/>
      <c r="AB38" s="173"/>
      <c r="AC38" s="171">
        <f>SUM(AC$10:AC$35)</f>
        <v>0</v>
      </c>
      <c r="AD38" s="174"/>
      <c r="AE38" s="173"/>
      <c r="AF38" s="226">
        <f>SUM(AF$10:AF$35)</f>
        <v>0</v>
      </c>
      <c r="AG38" s="162"/>
      <c r="AH38" s="24"/>
    </row>
    <row r="39" spans="1:34" x14ac:dyDescent="0.2">
      <c r="A39" s="175" t="s">
        <v>89</v>
      </c>
      <c r="B39" s="175"/>
      <c r="C39" s="175"/>
      <c r="D39" s="175"/>
      <c r="E39" s="176">
        <f>SUM(L39:AF39)</f>
        <v>1</v>
      </c>
      <c r="F39" s="175"/>
      <c r="G39" s="175"/>
      <c r="H39" s="175"/>
      <c r="I39" s="175"/>
      <c r="J39" s="175"/>
      <c r="K39" s="175"/>
      <c r="L39" s="177"/>
      <c r="M39" s="175"/>
      <c r="N39" s="176">
        <f>N38/$E$38</f>
        <v>1</v>
      </c>
      <c r="O39" s="174"/>
      <c r="P39" s="175"/>
      <c r="Q39" s="176">
        <f>Q38/$E$38</f>
        <v>0</v>
      </c>
      <c r="R39" s="175"/>
      <c r="S39" s="175"/>
      <c r="T39" s="176">
        <f>T38/$E$38</f>
        <v>0</v>
      </c>
      <c r="U39" s="175"/>
      <c r="V39" s="175"/>
      <c r="W39" s="176">
        <f>W38/$E$38</f>
        <v>0</v>
      </c>
      <c r="X39" s="175"/>
      <c r="Y39" s="175"/>
      <c r="Z39" s="176">
        <f>Z38/$E$38</f>
        <v>0</v>
      </c>
      <c r="AA39" s="58"/>
      <c r="AB39" s="175"/>
      <c r="AC39" s="176">
        <f>AC38/$E$38</f>
        <v>0</v>
      </c>
      <c r="AD39" s="175"/>
      <c r="AE39" s="175"/>
      <c r="AF39" s="176">
        <f>AF38/$E$38</f>
        <v>0</v>
      </c>
      <c r="AG39" s="175"/>
      <c r="AH39" s="25"/>
    </row>
    <row r="40" spans="1:34" x14ac:dyDescent="0.2">
      <c r="A40" s="162"/>
      <c r="B40" s="162"/>
      <c r="C40" s="162"/>
      <c r="D40" s="162"/>
      <c r="E40" s="171"/>
      <c r="F40" s="162"/>
      <c r="G40" s="162"/>
      <c r="H40" s="162"/>
      <c r="I40" s="162"/>
      <c r="J40" s="162"/>
      <c r="K40" s="162"/>
      <c r="L40" s="172"/>
      <c r="M40" s="173"/>
      <c r="N40" s="171"/>
      <c r="O40" s="174"/>
      <c r="P40" s="173"/>
      <c r="Q40" s="171"/>
      <c r="R40" s="174"/>
      <c r="S40" s="173"/>
      <c r="T40" s="171"/>
      <c r="U40" s="174"/>
      <c r="V40" s="173"/>
      <c r="W40" s="171"/>
      <c r="X40" s="174"/>
      <c r="Y40" s="173"/>
      <c r="Z40" s="171"/>
      <c r="AA40" s="58"/>
      <c r="AB40" s="173"/>
      <c r="AC40" s="171"/>
      <c r="AD40" s="174"/>
      <c r="AE40" s="173"/>
      <c r="AF40" s="171"/>
      <c r="AG40" s="162"/>
      <c r="AH40" s="24"/>
    </row>
    <row r="41" spans="1:34" x14ac:dyDescent="0.2">
      <c r="A41" s="162" t="s">
        <v>90</v>
      </c>
      <c r="B41" s="162"/>
      <c r="C41" s="162"/>
      <c r="D41" s="162"/>
      <c r="E41" s="171"/>
      <c r="F41" s="162"/>
      <c r="G41" s="162"/>
      <c r="H41" s="162"/>
      <c r="I41" s="162"/>
      <c r="J41" s="162"/>
      <c r="K41" s="162">
        <f>SUM(K10:K35)</f>
        <v>41132</v>
      </c>
      <c r="L41" s="172"/>
      <c r="M41" s="173">
        <f>SUM(M10:M35)</f>
        <v>1582</v>
      </c>
      <c r="N41" s="171"/>
      <c r="O41" s="174"/>
      <c r="P41" s="173">
        <f>SUM(P10:P35)</f>
        <v>0</v>
      </c>
      <c r="Q41" s="171"/>
      <c r="R41" s="174"/>
      <c r="S41" s="173">
        <f>SUM(S10:S35)</f>
        <v>0</v>
      </c>
      <c r="T41" s="171"/>
      <c r="U41" s="174"/>
      <c r="V41" s="173">
        <f>SUM(V10:V35)</f>
        <v>0</v>
      </c>
      <c r="W41" s="171"/>
      <c r="X41" s="174"/>
      <c r="Y41" s="173">
        <f>SUM(Y10:Y35)</f>
        <v>0</v>
      </c>
      <c r="Z41" s="171"/>
      <c r="AA41" s="58"/>
      <c r="AB41" s="173">
        <f>SUM(AB10:AB35)</f>
        <v>0</v>
      </c>
      <c r="AC41" s="171"/>
      <c r="AD41" s="174"/>
      <c r="AE41" s="173">
        <f>SUM(AE10:AE35)</f>
        <v>0</v>
      </c>
      <c r="AF41" s="171"/>
      <c r="AG41" s="162"/>
      <c r="AH41" s="24"/>
    </row>
    <row r="42" spans="1:34" x14ac:dyDescent="0.2">
      <c r="A42" s="175" t="s">
        <v>91</v>
      </c>
      <c r="B42" s="175"/>
      <c r="C42" s="175"/>
      <c r="D42" s="175"/>
      <c r="E42" s="176"/>
      <c r="F42" s="175"/>
      <c r="G42" s="175"/>
      <c r="H42" s="175"/>
      <c r="I42" s="175"/>
      <c r="J42" s="175"/>
      <c r="K42" s="175">
        <f>SUM(L42:AF42)</f>
        <v>3.8461538461538464E-2</v>
      </c>
      <c r="L42" s="177"/>
      <c r="M42" s="175">
        <f>M41/$K$41</f>
        <v>3.8461538461538464E-2</v>
      </c>
      <c r="N42" s="176"/>
      <c r="O42" s="174"/>
      <c r="P42" s="175">
        <f>P41/$K$41</f>
        <v>0</v>
      </c>
      <c r="Q42" s="176"/>
      <c r="R42" s="175"/>
      <c r="S42" s="175">
        <f>S41/$K$41</f>
        <v>0</v>
      </c>
      <c r="T42" s="176"/>
      <c r="U42" s="175"/>
      <c r="V42" s="175">
        <f>V41/$K$41</f>
        <v>0</v>
      </c>
      <c r="W42" s="176"/>
      <c r="X42" s="175"/>
      <c r="Y42" s="175">
        <f>Y41/$K$41</f>
        <v>0</v>
      </c>
      <c r="Z42" s="176"/>
      <c r="AA42" s="58"/>
      <c r="AB42" s="175">
        <f>AB41/$K$41</f>
        <v>0</v>
      </c>
      <c r="AC42" s="176"/>
      <c r="AD42" s="175"/>
      <c r="AE42" s="175">
        <f>AE41/$K$41</f>
        <v>0</v>
      </c>
      <c r="AF42" s="176"/>
      <c r="AG42" s="175"/>
      <c r="AH42" s="25"/>
    </row>
    <row r="43" spans="1:34" x14ac:dyDescent="0.2">
      <c r="AA43" s="58"/>
    </row>
    <row r="44" spans="1:34" x14ac:dyDescent="0.2">
      <c r="AA44" s="58"/>
    </row>
    <row r="45" spans="1:34" x14ac:dyDescent="0.2">
      <c r="AA45" s="58"/>
    </row>
    <row r="46" spans="1:34" x14ac:dyDescent="0.2">
      <c r="AA46" s="58"/>
    </row>
    <row r="47" spans="1:34" x14ac:dyDescent="0.2">
      <c r="AA47" s="58"/>
    </row>
    <row r="48" spans="1:34" x14ac:dyDescent="0.2">
      <c r="AA48" s="58"/>
    </row>
    <row r="49" spans="27:27" x14ac:dyDescent="0.2">
      <c r="AA49" s="58"/>
    </row>
    <row r="50" spans="27:27" x14ac:dyDescent="0.2">
      <c r="AA50" s="58"/>
    </row>
    <row r="51" spans="27:27" x14ac:dyDescent="0.2">
      <c r="AA51" s="58"/>
    </row>
  </sheetData>
  <mergeCells count="6">
    <mergeCell ref="AD7:AF7"/>
    <mergeCell ref="P7:Q7"/>
    <mergeCell ref="R7:T7"/>
    <mergeCell ref="U7:W7"/>
    <mergeCell ref="X7:Z7"/>
    <mergeCell ref="AA7:AC7"/>
  </mergeCells>
  <phoneticPr fontId="0" type="noConversion"/>
  <pageMargins left="0.25" right="0" top="0.25" bottom="0" header="0.5" footer="0.5"/>
  <pageSetup scale="50" orientation="landscape" r:id="rId1"/>
  <headerFooter alignWithMargins="0">
    <oddFooter>&amp;L&amp;9&amp;F.xls (&amp;A)&amp;C&amp;9Page &amp;P of &amp;N&amp;R&amp;9&amp;D, &amp;T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N47"/>
  <sheetViews>
    <sheetView workbookViewId="0">
      <pane xSplit="4" ySplit="7" topLeftCell="E8" activePane="bottomRight" state="frozen"/>
      <selection pane="topRight" activeCell="E1" sqref="E1"/>
      <selection pane="bottomLeft" activeCell="A8" sqref="A8"/>
      <selection pane="bottomRight" activeCell="A5" sqref="A5"/>
    </sheetView>
  </sheetViews>
  <sheetFormatPr defaultRowHeight="12.75" x14ac:dyDescent="0.2"/>
  <cols>
    <col min="1" max="1" width="46.7109375" customWidth="1"/>
    <col min="2" max="2" width="11.28515625" bestFit="1" customWidth="1"/>
    <col min="3" max="3" width="10.7109375" customWidth="1"/>
    <col min="4" max="4" width="17.28515625" customWidth="1"/>
    <col min="5" max="9" width="13.7109375" customWidth="1"/>
    <col min="10" max="10" width="11.28515625" customWidth="1"/>
    <col min="11" max="12" width="12.7109375" customWidth="1"/>
    <col min="14" max="14" width="11.28515625" bestFit="1" customWidth="1"/>
  </cols>
  <sheetData>
    <row r="1" spans="1:14" x14ac:dyDescent="0.2">
      <c r="A1" s="161" t="s">
        <v>56</v>
      </c>
      <c r="C1" s="26"/>
    </row>
    <row r="2" spans="1:14" x14ac:dyDescent="0.2">
      <c r="A2" s="161" t="s">
        <v>57</v>
      </c>
      <c r="C2" s="26"/>
    </row>
    <row r="3" spans="1:14" x14ac:dyDescent="0.2">
      <c r="A3" s="161" t="s">
        <v>92</v>
      </c>
      <c r="C3" s="26"/>
      <c r="G3" s="1"/>
    </row>
    <row r="4" spans="1:14" x14ac:dyDescent="0.2">
      <c r="A4" s="162" t="str">
        <f>'Personnel Allocations '!A4</f>
        <v>BUDGET YEAR:</v>
      </c>
      <c r="C4" s="26"/>
    </row>
    <row r="5" spans="1:14" x14ac:dyDescent="0.2">
      <c r="A5" s="162" t="str">
        <f>'Personnel Allocations '!A5</f>
        <v xml:space="preserve">PROVIDER NAME: </v>
      </c>
      <c r="C5" s="26"/>
    </row>
    <row r="6" spans="1:14" ht="13.5" thickBot="1" x14ac:dyDescent="0.25">
      <c r="A6" s="53"/>
      <c r="C6" s="26"/>
      <c r="E6" s="255" t="s">
        <v>62</v>
      </c>
      <c r="F6" s="255"/>
      <c r="G6" s="27" t="s">
        <v>63</v>
      </c>
      <c r="H6" s="27" t="s">
        <v>64</v>
      </c>
      <c r="I6" s="27" t="s">
        <v>65</v>
      </c>
      <c r="J6" s="28"/>
      <c r="K6" s="28"/>
      <c r="L6" s="28"/>
    </row>
    <row r="7" spans="1:14" ht="51" x14ac:dyDescent="0.2">
      <c r="A7" s="179" t="s">
        <v>93</v>
      </c>
      <c r="B7" s="180"/>
      <c r="C7" s="181"/>
      <c r="D7" s="182" t="s">
        <v>94</v>
      </c>
      <c r="E7" s="183" t="s">
        <v>66</v>
      </c>
      <c r="F7" s="184" t="s">
        <v>67</v>
      </c>
      <c r="G7" s="29" t="str">
        <f>'Personnel Allocations '!R8</f>
        <v>Chore</v>
      </c>
      <c r="H7" s="243" t="s">
        <v>95</v>
      </c>
      <c r="I7" s="242" t="s">
        <v>96</v>
      </c>
      <c r="J7" s="30" t="s">
        <v>97</v>
      </c>
      <c r="K7" s="29" t="s">
        <v>69</v>
      </c>
      <c r="L7" s="29" t="s">
        <v>70</v>
      </c>
      <c r="M7" s="31"/>
      <c r="N7" s="32" t="s">
        <v>98</v>
      </c>
    </row>
    <row r="8" spans="1:14" x14ac:dyDescent="0.2">
      <c r="A8" s="1" t="s">
        <v>99</v>
      </c>
      <c r="B8" s="16"/>
      <c r="C8" s="33"/>
      <c r="D8" s="22">
        <f>'Personnel Allocations '!E38</f>
        <v>1050</v>
      </c>
      <c r="E8" s="1">
        <f>'Personnel Allocations '!N38</f>
        <v>1050</v>
      </c>
      <c r="F8" s="1">
        <f>'Personnel Allocations '!Q38</f>
        <v>0</v>
      </c>
      <c r="G8" s="1">
        <v>1</v>
      </c>
      <c r="H8" s="1"/>
      <c r="I8" s="1">
        <f>'Personnel Allocations '!Z38</f>
        <v>0</v>
      </c>
      <c r="J8" s="1">
        <f>SUM($G8:$I8)</f>
        <v>1</v>
      </c>
      <c r="K8" s="1"/>
      <c r="L8" s="1"/>
      <c r="M8" s="1"/>
      <c r="N8" s="1">
        <f t="shared" ref="N8:N28" si="0">D8-(SUM(E8:I8)+K8+L8)</f>
        <v>-1</v>
      </c>
    </row>
    <row r="9" spans="1:14" x14ac:dyDescent="0.2">
      <c r="A9" s="1" t="s">
        <v>100</v>
      </c>
      <c r="B9" s="16"/>
      <c r="C9" s="33"/>
      <c r="D9" s="22">
        <f t="shared" ref="D9:D27" si="1">B9*(C9+1)</f>
        <v>0</v>
      </c>
      <c r="E9" s="1">
        <f>'Personnel Allocations '!N39*'Support Budget'!$D$9</f>
        <v>0</v>
      </c>
      <c r="F9" s="1">
        <f>'Personnel Allocations '!Q39*'Support Budget'!$D$9</f>
        <v>0</v>
      </c>
      <c r="G9" s="1"/>
      <c r="H9" s="1">
        <f>'Personnel Allocations '!W39*'Support Budget'!$D$9</f>
        <v>0</v>
      </c>
      <c r="I9" s="1">
        <f>'Personnel Allocations '!Z39</f>
        <v>0</v>
      </c>
      <c r="J9" s="1">
        <f t="shared" ref="J9:J27" si="2">SUM($G9:$I9)</f>
        <v>0</v>
      </c>
      <c r="K9" s="1">
        <v>0</v>
      </c>
      <c r="L9" s="1">
        <v>0</v>
      </c>
      <c r="M9" s="1"/>
      <c r="N9" s="1">
        <f t="shared" si="0"/>
        <v>0</v>
      </c>
    </row>
    <row r="10" spans="1:14" x14ac:dyDescent="0.2">
      <c r="A10" s="178" t="s">
        <v>101</v>
      </c>
      <c r="B10" s="16"/>
      <c r="C10" s="33"/>
      <c r="D10" s="22">
        <f t="shared" ref="D10" si="3">B10*(C10+1)</f>
        <v>0</v>
      </c>
      <c r="E10" s="1">
        <f>'Personnel Allocations '!N40*'Support Budget'!$D$9</f>
        <v>0</v>
      </c>
      <c r="F10" s="1">
        <f>'Personnel Allocations '!Q40*'Support Budget'!$D$9</f>
        <v>0</v>
      </c>
      <c r="G10" s="1"/>
      <c r="H10" s="1">
        <f>'Personnel Allocations '!W40*'Support Budget'!$D$9</f>
        <v>0</v>
      </c>
      <c r="I10" s="1">
        <f>'Personnel Allocations '!Z40</f>
        <v>0</v>
      </c>
      <c r="J10" s="1">
        <f t="shared" si="2"/>
        <v>0</v>
      </c>
      <c r="K10" s="1">
        <v>0</v>
      </c>
      <c r="L10" s="1">
        <v>0</v>
      </c>
      <c r="M10" s="1"/>
      <c r="N10" s="1">
        <f t="shared" si="0"/>
        <v>0</v>
      </c>
    </row>
    <row r="11" spans="1:14" x14ac:dyDescent="0.2">
      <c r="A11" s="1" t="s">
        <v>102</v>
      </c>
      <c r="B11" s="16"/>
      <c r="C11" s="33"/>
      <c r="D11" s="22">
        <f t="shared" si="1"/>
        <v>0</v>
      </c>
      <c r="E11" s="16">
        <v>0</v>
      </c>
      <c r="F11" s="16">
        <v>0</v>
      </c>
      <c r="G11" s="16"/>
      <c r="H11" s="16">
        <v>0</v>
      </c>
      <c r="I11" s="1">
        <f>'Personnel Allocations '!Z41</f>
        <v>0</v>
      </c>
      <c r="J11" s="1">
        <f t="shared" si="2"/>
        <v>0</v>
      </c>
      <c r="K11" s="1">
        <v>0</v>
      </c>
      <c r="L11" s="1">
        <v>0</v>
      </c>
      <c r="M11" s="1"/>
      <c r="N11" s="1">
        <f t="shared" si="0"/>
        <v>0</v>
      </c>
    </row>
    <row r="12" spans="1:14" x14ac:dyDescent="0.2">
      <c r="A12" s="1" t="s">
        <v>103</v>
      </c>
      <c r="B12" s="16"/>
      <c r="C12" s="33"/>
      <c r="D12" s="22">
        <f>B12*(C12+1)</f>
        <v>0</v>
      </c>
      <c r="E12" s="16">
        <v>0</v>
      </c>
      <c r="F12" s="16">
        <v>0</v>
      </c>
      <c r="G12" s="16">
        <v>0</v>
      </c>
      <c r="H12" s="16">
        <v>0</v>
      </c>
      <c r="I12" s="1">
        <f>'Personnel Allocations '!Z42</f>
        <v>0</v>
      </c>
      <c r="J12" s="1">
        <f t="shared" si="2"/>
        <v>0</v>
      </c>
      <c r="K12" s="1">
        <v>0</v>
      </c>
      <c r="L12" s="1">
        <v>0</v>
      </c>
      <c r="M12" s="1"/>
      <c r="N12" s="1">
        <f t="shared" si="0"/>
        <v>0</v>
      </c>
    </row>
    <row r="13" spans="1:14" x14ac:dyDescent="0.2">
      <c r="A13" s="1" t="s">
        <v>104</v>
      </c>
      <c r="B13" s="16"/>
      <c r="C13" s="33"/>
      <c r="D13" s="22">
        <f t="shared" si="1"/>
        <v>0</v>
      </c>
      <c r="E13" s="16">
        <v>0</v>
      </c>
      <c r="F13" s="16">
        <v>0</v>
      </c>
      <c r="G13" s="16">
        <v>0</v>
      </c>
      <c r="H13" s="16">
        <v>0</v>
      </c>
      <c r="I13" s="1">
        <f>'Personnel Allocations '!Z43</f>
        <v>0</v>
      </c>
      <c r="J13" s="1">
        <f t="shared" si="2"/>
        <v>0</v>
      </c>
      <c r="K13" s="1">
        <v>0</v>
      </c>
      <c r="L13" s="1">
        <v>0</v>
      </c>
      <c r="M13" s="1"/>
      <c r="N13" s="1">
        <f t="shared" si="0"/>
        <v>0</v>
      </c>
    </row>
    <row r="14" spans="1:14" x14ac:dyDescent="0.2">
      <c r="A14" s="1" t="s">
        <v>105</v>
      </c>
      <c r="B14" s="16"/>
      <c r="C14" s="33"/>
      <c r="D14" s="22">
        <f>B14*(C14+1)</f>
        <v>0</v>
      </c>
      <c r="E14" s="16">
        <v>0</v>
      </c>
      <c r="F14" s="16">
        <v>0</v>
      </c>
      <c r="G14" s="16">
        <v>0</v>
      </c>
      <c r="H14" s="16">
        <v>0</v>
      </c>
      <c r="I14" s="1">
        <f>'Personnel Allocations '!Z44</f>
        <v>0</v>
      </c>
      <c r="J14" s="1">
        <f t="shared" si="2"/>
        <v>0</v>
      </c>
      <c r="K14" s="1">
        <v>0</v>
      </c>
      <c r="L14" s="1">
        <v>0</v>
      </c>
      <c r="M14" s="1"/>
      <c r="N14" s="1">
        <f t="shared" si="0"/>
        <v>0</v>
      </c>
    </row>
    <row r="15" spans="1:14" x14ac:dyDescent="0.2">
      <c r="A15" s="1" t="s">
        <v>106</v>
      </c>
      <c r="B15" s="16"/>
      <c r="C15" s="33"/>
      <c r="D15" s="22">
        <f t="shared" si="1"/>
        <v>0</v>
      </c>
      <c r="E15" s="16">
        <v>0</v>
      </c>
      <c r="F15" s="16">
        <v>0</v>
      </c>
      <c r="G15" s="16">
        <v>0</v>
      </c>
      <c r="H15" s="16">
        <v>0</v>
      </c>
      <c r="I15" s="1">
        <f>'Personnel Allocations '!Z45</f>
        <v>0</v>
      </c>
      <c r="J15" s="1">
        <f t="shared" si="2"/>
        <v>0</v>
      </c>
      <c r="K15" s="1">
        <v>0</v>
      </c>
      <c r="L15" s="1">
        <v>0</v>
      </c>
      <c r="M15" s="1"/>
      <c r="N15" s="1">
        <f t="shared" si="0"/>
        <v>0</v>
      </c>
    </row>
    <row r="16" spans="1:14" x14ac:dyDescent="0.2">
      <c r="A16" s="1" t="s">
        <v>107</v>
      </c>
      <c r="B16" s="16"/>
      <c r="C16" s="33"/>
      <c r="D16" s="22">
        <f t="shared" si="1"/>
        <v>0</v>
      </c>
      <c r="E16" s="16">
        <v>0</v>
      </c>
      <c r="F16" s="16">
        <v>0</v>
      </c>
      <c r="G16" s="16">
        <v>0</v>
      </c>
      <c r="H16" s="16">
        <v>0</v>
      </c>
      <c r="I16" s="1">
        <f>'Personnel Allocations '!Z46</f>
        <v>0</v>
      </c>
      <c r="J16" s="1">
        <f t="shared" si="2"/>
        <v>0</v>
      </c>
      <c r="K16" s="1">
        <v>0</v>
      </c>
      <c r="L16" s="1">
        <v>0</v>
      </c>
      <c r="M16" s="1"/>
      <c r="N16" s="1">
        <f t="shared" si="0"/>
        <v>0</v>
      </c>
    </row>
    <row r="17" spans="1:14" x14ac:dyDescent="0.2">
      <c r="A17" s="1" t="s">
        <v>108</v>
      </c>
      <c r="B17" s="16"/>
      <c r="C17" s="33"/>
      <c r="D17" s="22">
        <f t="shared" si="1"/>
        <v>0</v>
      </c>
      <c r="E17" s="16">
        <v>0</v>
      </c>
      <c r="F17" s="16">
        <v>0</v>
      </c>
      <c r="G17" s="16">
        <v>0</v>
      </c>
      <c r="H17" s="16">
        <v>0</v>
      </c>
      <c r="I17" s="1">
        <f>'Personnel Allocations '!Z47</f>
        <v>0</v>
      </c>
      <c r="J17" s="1">
        <f t="shared" si="2"/>
        <v>0</v>
      </c>
      <c r="K17" s="1">
        <v>0</v>
      </c>
      <c r="L17" s="1">
        <v>0</v>
      </c>
      <c r="M17" s="1"/>
      <c r="N17" s="1">
        <f t="shared" si="0"/>
        <v>0</v>
      </c>
    </row>
    <row r="18" spans="1:14" x14ac:dyDescent="0.2">
      <c r="A18" s="1" t="s">
        <v>109</v>
      </c>
      <c r="B18" s="16"/>
      <c r="C18" s="33"/>
      <c r="D18" s="22">
        <f t="shared" si="1"/>
        <v>0</v>
      </c>
      <c r="E18" s="16">
        <v>0</v>
      </c>
      <c r="F18" s="16">
        <v>0</v>
      </c>
      <c r="G18" s="16">
        <v>0</v>
      </c>
      <c r="H18" s="16">
        <v>0</v>
      </c>
      <c r="I18" s="1">
        <f>'Personnel Allocations '!Z48</f>
        <v>0</v>
      </c>
      <c r="J18" s="1">
        <f t="shared" si="2"/>
        <v>0</v>
      </c>
      <c r="K18" s="1">
        <v>0</v>
      </c>
      <c r="L18" s="1">
        <v>0</v>
      </c>
      <c r="M18" s="1"/>
      <c r="N18" s="1">
        <f t="shared" si="0"/>
        <v>0</v>
      </c>
    </row>
    <row r="19" spans="1:14" x14ac:dyDescent="0.2">
      <c r="A19" s="1" t="s">
        <v>110</v>
      </c>
      <c r="B19" s="16"/>
      <c r="C19" s="33"/>
      <c r="D19" s="22">
        <f t="shared" si="1"/>
        <v>0</v>
      </c>
      <c r="E19" s="16">
        <v>0</v>
      </c>
      <c r="F19" s="16">
        <v>0</v>
      </c>
      <c r="G19" s="16">
        <v>0</v>
      </c>
      <c r="H19" s="16">
        <v>0</v>
      </c>
      <c r="I19" s="1">
        <f>'Personnel Allocations '!Z49</f>
        <v>0</v>
      </c>
      <c r="J19" s="1">
        <f t="shared" si="2"/>
        <v>0</v>
      </c>
      <c r="K19" s="1">
        <v>0</v>
      </c>
      <c r="L19" s="1">
        <v>0</v>
      </c>
      <c r="M19" s="1"/>
      <c r="N19" s="1">
        <f t="shared" si="0"/>
        <v>0</v>
      </c>
    </row>
    <row r="20" spans="1:14" x14ac:dyDescent="0.2">
      <c r="A20" s="1" t="s">
        <v>111</v>
      </c>
      <c r="B20" s="16"/>
      <c r="C20" s="33"/>
      <c r="D20" s="22">
        <f t="shared" si="1"/>
        <v>0</v>
      </c>
      <c r="E20" s="16">
        <v>0</v>
      </c>
      <c r="F20" s="16">
        <v>0</v>
      </c>
      <c r="G20" s="16">
        <v>0</v>
      </c>
      <c r="H20" s="16">
        <v>0</v>
      </c>
      <c r="I20" s="1">
        <f>'Personnel Allocations '!Z50</f>
        <v>0</v>
      </c>
      <c r="J20" s="1">
        <f t="shared" si="2"/>
        <v>0</v>
      </c>
      <c r="K20" s="1">
        <v>0</v>
      </c>
      <c r="L20" s="1">
        <v>0</v>
      </c>
      <c r="M20" s="1"/>
      <c r="N20" s="1">
        <f t="shared" si="0"/>
        <v>0</v>
      </c>
    </row>
    <row r="21" spans="1:14" x14ac:dyDescent="0.2">
      <c r="A21" s="1" t="s">
        <v>112</v>
      </c>
      <c r="B21" s="16"/>
      <c r="C21" s="33"/>
      <c r="D21" s="22">
        <f t="shared" si="1"/>
        <v>0</v>
      </c>
      <c r="E21" s="16">
        <v>0</v>
      </c>
      <c r="F21" s="16">
        <v>0</v>
      </c>
      <c r="G21" s="16">
        <v>0</v>
      </c>
      <c r="H21" s="16">
        <v>0</v>
      </c>
      <c r="I21" s="1">
        <f>'Personnel Allocations '!Z51</f>
        <v>0</v>
      </c>
      <c r="J21" s="1">
        <f t="shared" si="2"/>
        <v>0</v>
      </c>
      <c r="K21" s="1">
        <v>0</v>
      </c>
      <c r="L21" s="1">
        <v>0</v>
      </c>
      <c r="M21" s="1"/>
      <c r="N21" s="1">
        <f t="shared" si="0"/>
        <v>0</v>
      </c>
    </row>
    <row r="22" spans="1:14" x14ac:dyDescent="0.2">
      <c r="A22" s="1" t="s">
        <v>113</v>
      </c>
      <c r="B22" s="16"/>
      <c r="C22" s="33"/>
      <c r="D22" s="22">
        <f t="shared" si="1"/>
        <v>0</v>
      </c>
      <c r="E22" s="16">
        <v>0</v>
      </c>
      <c r="F22" s="16">
        <v>0</v>
      </c>
      <c r="G22" s="16">
        <v>0</v>
      </c>
      <c r="H22" s="16">
        <v>0</v>
      </c>
      <c r="I22" s="1">
        <f>'Personnel Allocations '!Z52</f>
        <v>0</v>
      </c>
      <c r="J22" s="1">
        <f t="shared" si="2"/>
        <v>0</v>
      </c>
      <c r="K22" s="1">
        <v>0</v>
      </c>
      <c r="L22" s="1">
        <v>0</v>
      </c>
      <c r="M22" s="1"/>
      <c r="N22" s="1">
        <f t="shared" si="0"/>
        <v>0</v>
      </c>
    </row>
    <row r="23" spans="1:14" x14ac:dyDescent="0.2">
      <c r="A23" s="1" t="s">
        <v>114</v>
      </c>
      <c r="B23" s="16"/>
      <c r="C23" s="33"/>
      <c r="D23" s="22">
        <f>B23*(C23+1)</f>
        <v>0</v>
      </c>
      <c r="E23" s="16">
        <v>0</v>
      </c>
      <c r="F23" s="16">
        <v>0</v>
      </c>
      <c r="G23" s="16">
        <v>0</v>
      </c>
      <c r="H23" s="16">
        <v>0</v>
      </c>
      <c r="I23" s="1">
        <f>'Personnel Allocations '!Z53</f>
        <v>0</v>
      </c>
      <c r="J23" s="1">
        <f t="shared" si="2"/>
        <v>0</v>
      </c>
      <c r="K23" s="1">
        <v>0</v>
      </c>
      <c r="L23" s="1">
        <v>0</v>
      </c>
      <c r="M23" s="1"/>
      <c r="N23" s="1">
        <f t="shared" si="0"/>
        <v>0</v>
      </c>
    </row>
    <row r="24" spans="1:14" x14ac:dyDescent="0.2">
      <c r="A24" s="1" t="s">
        <v>115</v>
      </c>
      <c r="B24" s="16"/>
      <c r="C24" s="33"/>
      <c r="D24" s="22">
        <f t="shared" si="1"/>
        <v>0</v>
      </c>
      <c r="E24" s="16">
        <v>0</v>
      </c>
      <c r="F24" s="16">
        <v>0</v>
      </c>
      <c r="G24" s="16">
        <v>0</v>
      </c>
      <c r="H24" s="16">
        <v>0</v>
      </c>
      <c r="I24" s="1">
        <f>'Personnel Allocations '!Z54</f>
        <v>0</v>
      </c>
      <c r="J24" s="1">
        <f t="shared" si="2"/>
        <v>0</v>
      </c>
      <c r="K24" s="1">
        <v>0</v>
      </c>
      <c r="L24" s="1">
        <v>0</v>
      </c>
      <c r="M24" s="1"/>
      <c r="N24" s="1">
        <f t="shared" si="0"/>
        <v>0</v>
      </c>
    </row>
    <row r="25" spans="1:14" x14ac:dyDescent="0.2">
      <c r="A25" s="1" t="s">
        <v>116</v>
      </c>
      <c r="B25" s="16"/>
      <c r="C25" s="33"/>
      <c r="D25" s="22">
        <f t="shared" si="1"/>
        <v>0</v>
      </c>
      <c r="E25" s="16">
        <v>0</v>
      </c>
      <c r="F25" s="16">
        <v>0</v>
      </c>
      <c r="G25" s="16">
        <v>0</v>
      </c>
      <c r="H25" s="16">
        <v>0</v>
      </c>
      <c r="I25" s="1">
        <f>'Personnel Allocations '!Z55</f>
        <v>0</v>
      </c>
      <c r="J25" s="1">
        <f t="shared" si="2"/>
        <v>0</v>
      </c>
      <c r="K25" s="1">
        <v>0</v>
      </c>
      <c r="L25" s="1">
        <v>0</v>
      </c>
      <c r="M25" s="1"/>
      <c r="N25" s="1">
        <f t="shared" si="0"/>
        <v>0</v>
      </c>
    </row>
    <row r="26" spans="1:14" x14ac:dyDescent="0.2">
      <c r="A26" s="1" t="s">
        <v>117</v>
      </c>
      <c r="B26" s="16"/>
      <c r="C26" s="33"/>
      <c r="D26" s="22">
        <f t="shared" si="1"/>
        <v>0</v>
      </c>
      <c r="E26" s="16">
        <v>0</v>
      </c>
      <c r="F26" s="16">
        <v>0</v>
      </c>
      <c r="G26" s="16">
        <v>0</v>
      </c>
      <c r="H26" s="16">
        <v>0</v>
      </c>
      <c r="I26" s="1">
        <f>'Personnel Allocations '!Z56</f>
        <v>0</v>
      </c>
      <c r="J26" s="1">
        <f t="shared" si="2"/>
        <v>0</v>
      </c>
      <c r="K26" s="1">
        <v>0</v>
      </c>
      <c r="L26" s="1">
        <v>0</v>
      </c>
      <c r="M26" s="1"/>
      <c r="N26" s="1">
        <f t="shared" si="0"/>
        <v>0</v>
      </c>
    </row>
    <row r="27" spans="1:14" x14ac:dyDescent="0.2">
      <c r="A27" s="1" t="s">
        <v>118</v>
      </c>
      <c r="B27" s="16"/>
      <c r="C27" s="33"/>
      <c r="D27" s="22">
        <f t="shared" si="1"/>
        <v>0</v>
      </c>
      <c r="E27" s="16">
        <v>0</v>
      </c>
      <c r="F27" s="16">
        <v>0</v>
      </c>
      <c r="G27" s="16">
        <v>0</v>
      </c>
      <c r="H27" s="16">
        <v>0</v>
      </c>
      <c r="I27" s="1">
        <f>'Personnel Allocations '!Z57</f>
        <v>0</v>
      </c>
      <c r="J27" s="1">
        <f t="shared" si="2"/>
        <v>0</v>
      </c>
      <c r="K27" s="1">
        <v>0</v>
      </c>
      <c r="L27" s="1">
        <v>0</v>
      </c>
      <c r="M27" s="1"/>
      <c r="N27" s="1">
        <f t="shared" si="0"/>
        <v>0</v>
      </c>
    </row>
    <row r="28" spans="1:14" x14ac:dyDescent="0.2">
      <c r="A28" s="185" t="s">
        <v>119</v>
      </c>
      <c r="B28" s="185">
        <f>SUM(B8:B27)</f>
        <v>0</v>
      </c>
      <c r="C28" s="186"/>
      <c r="D28" s="187">
        <f t="shared" ref="D28:G28" si="4">SUM(D8:D27)</f>
        <v>1050</v>
      </c>
      <c r="E28" s="185">
        <f t="shared" si="4"/>
        <v>1050</v>
      </c>
      <c r="F28" s="185">
        <f t="shared" si="4"/>
        <v>0</v>
      </c>
      <c r="G28" s="185">
        <f t="shared" si="4"/>
        <v>1</v>
      </c>
      <c r="H28" s="185">
        <f t="shared" ref="H28:I28" si="5">SUM(H8:H27)</f>
        <v>0</v>
      </c>
      <c r="I28" s="185">
        <f t="shared" si="5"/>
        <v>0</v>
      </c>
      <c r="J28" s="185">
        <f t="shared" ref="J28:L28" si="6">SUM(J8:J27)</f>
        <v>1</v>
      </c>
      <c r="K28" s="185">
        <f t="shared" si="6"/>
        <v>0</v>
      </c>
      <c r="L28" s="185">
        <f t="shared" si="6"/>
        <v>0</v>
      </c>
      <c r="M28" s="162"/>
      <c r="N28" s="1">
        <f t="shared" si="0"/>
        <v>-1</v>
      </c>
    </row>
    <row r="29" spans="1:14" x14ac:dyDescent="0.2">
      <c r="A29" s="1"/>
      <c r="B29" s="1"/>
      <c r="C29" s="26"/>
      <c r="D29" s="22"/>
      <c r="E29" s="1"/>
      <c r="F29" s="1"/>
      <c r="G29" s="1"/>
      <c r="H29" s="1"/>
      <c r="I29" s="1"/>
      <c r="J29" s="1"/>
      <c r="K29" s="1"/>
      <c r="L29" s="1"/>
      <c r="M29" s="1"/>
      <c r="N29" s="1"/>
    </row>
    <row r="30" spans="1:14" x14ac:dyDescent="0.2">
      <c r="A30" s="1" t="s">
        <v>120</v>
      </c>
      <c r="B30" s="1"/>
      <c r="C30" s="26"/>
      <c r="D30" s="22"/>
      <c r="E30" s="1"/>
      <c r="F30" s="1"/>
      <c r="G30" s="16">
        <f>G23/75000*25000</f>
        <v>0</v>
      </c>
      <c r="H30" s="16">
        <f t="shared" ref="H30:I30" si="7">H22/15000*15000</f>
        <v>0</v>
      </c>
      <c r="I30" s="16">
        <f t="shared" si="7"/>
        <v>0</v>
      </c>
      <c r="J30" s="34"/>
      <c r="K30" s="16">
        <f>K22/15000*15000</f>
        <v>0</v>
      </c>
      <c r="L30" s="16">
        <v>0</v>
      </c>
      <c r="M30" s="1"/>
      <c r="N30" s="1"/>
    </row>
    <row r="31" spans="1:14" x14ac:dyDescent="0.2">
      <c r="A31" s="1" t="s">
        <v>121</v>
      </c>
      <c r="B31" s="1"/>
      <c r="C31" s="26"/>
      <c r="D31" s="22"/>
      <c r="E31" s="1"/>
      <c r="F31" s="1"/>
      <c r="G31" s="1">
        <f t="shared" ref="G31" si="8">MAX(0,SUM(G22:G23)-G30)</f>
        <v>0</v>
      </c>
      <c r="H31" s="1">
        <f t="shared" ref="H31:I31" si="9">MAX(0,SUM(H22:H23)-H30)</f>
        <v>0</v>
      </c>
      <c r="I31" s="1">
        <f t="shared" si="9"/>
        <v>0</v>
      </c>
      <c r="J31" s="1"/>
      <c r="K31" s="1">
        <f>MAX(0,SUM(K22:K23)-K30)</f>
        <v>0</v>
      </c>
      <c r="L31" s="1">
        <f>MAX(0,SUM(L22:L23)-L30)</f>
        <v>0</v>
      </c>
      <c r="M31" s="1"/>
      <c r="N31" s="1"/>
    </row>
    <row r="32" spans="1:14" x14ac:dyDescent="0.2">
      <c r="A32" s="1"/>
      <c r="B32" s="1"/>
      <c r="C32" s="26"/>
      <c r="D32" s="22"/>
      <c r="E32" s="1"/>
      <c r="F32" s="1"/>
      <c r="G32" s="1"/>
      <c r="H32" s="1"/>
      <c r="I32" s="1"/>
      <c r="J32" s="1"/>
      <c r="K32" s="1"/>
      <c r="L32" s="1"/>
      <c r="M32" s="1"/>
      <c r="N32" s="1"/>
    </row>
    <row r="33" spans="1:14" s="60" customFormat="1" x14ac:dyDescent="0.2">
      <c r="A33" s="188" t="s">
        <v>122</v>
      </c>
      <c r="B33" s="188"/>
      <c r="C33" s="189"/>
      <c r="D33" s="190"/>
      <c r="E33" s="35">
        <f>-SUM(G33:I33,K33:L33)</f>
        <v>-1050</v>
      </c>
      <c r="F33" s="188"/>
      <c r="G33" s="188">
        <f>(G34/SUM($G$34:$I$34,$K$34:$L$34))*$E$28</f>
        <v>1050</v>
      </c>
      <c r="H33" s="188">
        <f>(H34/SUM($G$34:$I$34,$K$34:$L$34))*$E$28</f>
        <v>0</v>
      </c>
      <c r="I33" s="188">
        <f>(I34/SUM($G$34:$I$34,$K$34:$L$34))*$E$28</f>
        <v>0</v>
      </c>
      <c r="J33" s="188"/>
      <c r="K33" s="188">
        <f>(K34/SUM($G$34:$I$34,$K$34:$L$34))*$E$28</f>
        <v>0</v>
      </c>
      <c r="L33" s="188">
        <f>(L34/SUM($G$34:$I$34,$K$34:$L$34))*$E$28</f>
        <v>0</v>
      </c>
      <c r="M33" s="191"/>
      <c r="N33" s="191"/>
    </row>
    <row r="34" spans="1:14" x14ac:dyDescent="0.2">
      <c r="A34" s="1" t="s">
        <v>123</v>
      </c>
      <c r="B34" s="1"/>
      <c r="C34" s="26"/>
      <c r="D34" s="22"/>
      <c r="E34" s="1"/>
      <c r="F34" s="1"/>
      <c r="G34" s="1">
        <f t="shared" ref="G34" si="10">SUM(G28-G31)</f>
        <v>1</v>
      </c>
      <c r="H34" s="1">
        <f>SUM(H28-H31)</f>
        <v>0</v>
      </c>
      <c r="I34" s="1">
        <f>SUM(I28-I31)</f>
        <v>0</v>
      </c>
      <c r="J34" s="1"/>
      <c r="K34" s="1">
        <f>SUM(K28-K31)</f>
        <v>0</v>
      </c>
      <c r="L34" s="1">
        <f>SUM(L28-L31)</f>
        <v>0</v>
      </c>
      <c r="M34" s="1"/>
      <c r="N34" s="1"/>
    </row>
    <row r="35" spans="1:14" x14ac:dyDescent="0.2">
      <c r="A35" s="1"/>
      <c r="B35" s="1"/>
      <c r="C35" s="26"/>
      <c r="D35" s="22"/>
      <c r="E35" s="1"/>
      <c r="F35" s="1"/>
      <c r="G35" s="1"/>
      <c r="H35" s="1"/>
      <c r="I35" s="1"/>
      <c r="J35" s="1"/>
      <c r="K35" s="1"/>
      <c r="L35" s="1"/>
      <c r="M35" s="1"/>
      <c r="N35" s="1"/>
    </row>
    <row r="36" spans="1:14" x14ac:dyDescent="0.2">
      <c r="A36" s="185" t="s">
        <v>124</v>
      </c>
      <c r="B36" s="185"/>
      <c r="C36" s="186"/>
      <c r="D36" s="187"/>
      <c r="E36" s="185"/>
      <c r="F36" s="35">
        <f>-SUM(G36:L36)</f>
        <v>0</v>
      </c>
      <c r="G36" s="185">
        <f>(G37/($B$37-$E$37)*$F$28)</f>
        <v>0</v>
      </c>
      <c r="H36" s="185">
        <f t="shared" ref="H36:I36" si="11">(H37/($B$37-$E$37)*$F$28)</f>
        <v>0</v>
      </c>
      <c r="I36" s="185">
        <f t="shared" si="11"/>
        <v>0</v>
      </c>
      <c r="J36" s="185"/>
      <c r="K36" s="185">
        <f>(K37/($B$37-$E$37)*$F$28)</f>
        <v>0</v>
      </c>
      <c r="L36" s="185">
        <f>(L37/($B$37-$E$37)*$F$28)</f>
        <v>0</v>
      </c>
      <c r="M36" s="162"/>
      <c r="N36" s="162"/>
    </row>
    <row r="37" spans="1:14" x14ac:dyDescent="0.2">
      <c r="A37" s="36" t="s">
        <v>125</v>
      </c>
      <c r="B37" s="37">
        <f>SUM(E37:L37)</f>
        <v>16500</v>
      </c>
      <c r="C37" s="26"/>
      <c r="D37" s="49"/>
      <c r="E37" s="38">
        <v>16000</v>
      </c>
      <c r="F37" s="39"/>
      <c r="G37" s="38">
        <v>100</v>
      </c>
      <c r="H37" s="38">
        <v>100</v>
      </c>
      <c r="I37" s="38">
        <v>100</v>
      </c>
      <c r="J37" s="38"/>
      <c r="K37" s="38">
        <v>100</v>
      </c>
      <c r="L37" s="38">
        <v>100</v>
      </c>
      <c r="M37" s="37"/>
      <c r="N37" s="37"/>
    </row>
    <row r="38" spans="1:14" x14ac:dyDescent="0.2">
      <c r="A38" s="1"/>
      <c r="B38" s="1"/>
      <c r="C38" s="26"/>
      <c r="D38" s="22"/>
      <c r="E38" s="1"/>
      <c r="F38" s="1"/>
      <c r="G38" s="1"/>
      <c r="H38" s="1"/>
      <c r="I38" s="1"/>
      <c r="J38" s="1"/>
      <c r="K38" s="1"/>
      <c r="L38" s="1"/>
      <c r="M38" s="1"/>
      <c r="N38" s="1"/>
    </row>
    <row r="39" spans="1:14" x14ac:dyDescent="0.2">
      <c r="A39" s="192" t="s">
        <v>126</v>
      </c>
      <c r="B39" s="192"/>
      <c r="C39" s="193"/>
      <c r="D39" s="194"/>
      <c r="E39" s="192"/>
      <c r="F39" s="192"/>
      <c r="G39" s="192">
        <f t="shared" ref="G39" si="12">SUM(G28+G33+G36)</f>
        <v>1051</v>
      </c>
      <c r="H39" s="192">
        <f>SUM(H28+H33+H36)</f>
        <v>0</v>
      </c>
      <c r="I39" s="192">
        <f>SUM(I28+I33+I36)</f>
        <v>0</v>
      </c>
      <c r="J39" s="192"/>
      <c r="K39" s="192">
        <f>SUM(K28+K33+K36)</f>
        <v>0</v>
      </c>
      <c r="L39" s="192">
        <f>SUM(L28+L33+L36)</f>
        <v>0</v>
      </c>
      <c r="M39" s="162"/>
      <c r="N39" s="162"/>
    </row>
    <row r="40" spans="1:14" ht="13.5" thickBot="1" x14ac:dyDescent="0.25">
      <c r="A40" s="1" t="s">
        <v>127</v>
      </c>
      <c r="B40" s="1"/>
      <c r="C40" s="26"/>
      <c r="D40" s="22"/>
      <c r="E40" s="1"/>
      <c r="F40" s="1"/>
      <c r="G40" s="16">
        <v>0</v>
      </c>
      <c r="H40" s="16">
        <v>0</v>
      </c>
      <c r="I40" s="16">
        <v>0</v>
      </c>
      <c r="J40" s="34"/>
      <c r="K40" s="16">
        <v>0</v>
      </c>
      <c r="L40" s="16">
        <v>0</v>
      </c>
      <c r="M40" s="1"/>
      <c r="N40" s="1"/>
    </row>
    <row r="41" spans="1:14" ht="13.5" thickBot="1" x14ac:dyDescent="0.25">
      <c r="A41" s="162" t="s">
        <v>128</v>
      </c>
      <c r="B41" s="162"/>
      <c r="C41" s="195"/>
      <c r="D41" s="171"/>
      <c r="E41" s="162"/>
      <c r="F41" s="162"/>
      <c r="G41" s="162">
        <f t="shared" ref="G41" si="13">G39-G40</f>
        <v>1051</v>
      </c>
      <c r="H41" s="162">
        <f t="shared" ref="H41:I41" si="14">H39-H40</f>
        <v>0</v>
      </c>
      <c r="I41" s="227">
        <f t="shared" si="14"/>
        <v>0</v>
      </c>
      <c r="J41" s="162"/>
      <c r="K41" s="162">
        <f>K39-K40</f>
        <v>0</v>
      </c>
      <c r="L41" s="162">
        <f>L39-L40</f>
        <v>0</v>
      </c>
      <c r="M41" s="162"/>
      <c r="N41" s="162"/>
    </row>
    <row r="42" spans="1:14" x14ac:dyDescent="0.2">
      <c r="A42" s="1"/>
      <c r="B42" s="1"/>
      <c r="C42" s="26"/>
      <c r="D42" s="22"/>
      <c r="E42" s="1"/>
      <c r="F42" s="1"/>
      <c r="G42" s="1"/>
      <c r="H42" s="1"/>
      <c r="I42" s="1"/>
      <c r="J42" s="1"/>
      <c r="K42" s="1"/>
      <c r="L42" s="1"/>
      <c r="M42" s="1"/>
      <c r="N42" s="1"/>
    </row>
    <row r="43" spans="1:14" x14ac:dyDescent="0.2">
      <c r="A43" s="1" t="s">
        <v>129</v>
      </c>
      <c r="B43" s="1"/>
      <c r="C43" s="26"/>
      <c r="D43" s="22"/>
      <c r="E43" s="1"/>
      <c r="F43" s="1"/>
      <c r="G43" s="40">
        <v>10</v>
      </c>
      <c r="H43" s="40">
        <v>10</v>
      </c>
      <c r="I43" s="40">
        <v>10</v>
      </c>
      <c r="J43" s="1"/>
      <c r="K43" s="196" t="s">
        <v>130</v>
      </c>
      <c r="L43" s="196" t="s">
        <v>130</v>
      </c>
      <c r="M43" s="1"/>
      <c r="N43" s="1"/>
    </row>
    <row r="44" spans="1:14" x14ac:dyDescent="0.2">
      <c r="A44" s="1"/>
      <c r="B44" s="1"/>
      <c r="C44" s="26"/>
      <c r="D44" s="22"/>
      <c r="E44" s="1"/>
      <c r="F44" s="1"/>
      <c r="G44" s="1"/>
      <c r="H44" s="1"/>
      <c r="I44" s="6"/>
      <c r="J44" s="34"/>
      <c r="K44" s="6"/>
      <c r="L44" s="6"/>
      <c r="M44" s="1"/>
      <c r="N44" s="1"/>
    </row>
    <row r="45" spans="1:14" x14ac:dyDescent="0.2">
      <c r="A45" s="35" t="s">
        <v>131</v>
      </c>
      <c r="B45" s="35"/>
      <c r="C45" s="42"/>
      <c r="D45" s="50"/>
      <c r="E45" s="35"/>
      <c r="F45" s="35"/>
      <c r="G45" s="35">
        <f>G39/G43</f>
        <v>105.1</v>
      </c>
      <c r="H45" s="35">
        <f t="shared" ref="H45:I45" si="15">H39/H43</f>
        <v>0</v>
      </c>
      <c r="I45" s="35">
        <f t="shared" si="15"/>
        <v>0</v>
      </c>
      <c r="J45" s="41"/>
      <c r="K45" s="196" t="s">
        <v>130</v>
      </c>
      <c r="L45" s="196" t="s">
        <v>130</v>
      </c>
      <c r="M45" s="162"/>
      <c r="N45" s="162"/>
    </row>
    <row r="46" spans="1:14" x14ac:dyDescent="0.2">
      <c r="A46" s="1"/>
      <c r="B46" s="1"/>
      <c r="C46" s="26"/>
      <c r="D46" s="22"/>
      <c r="E46" s="1"/>
      <c r="F46" s="1"/>
      <c r="G46" s="1"/>
      <c r="H46" s="1"/>
      <c r="I46" s="1"/>
      <c r="J46" s="1"/>
      <c r="K46" s="6"/>
      <c r="L46" s="6"/>
      <c r="M46" s="1"/>
      <c r="N46" s="1"/>
    </row>
    <row r="47" spans="1:14" x14ac:dyDescent="0.2">
      <c r="A47" s="185" t="s">
        <v>132</v>
      </c>
      <c r="B47" s="185"/>
      <c r="C47" s="186"/>
      <c r="D47" s="187"/>
      <c r="E47" s="185"/>
      <c r="F47" s="185"/>
      <c r="G47" s="185">
        <f>G41/G43</f>
        <v>105.1</v>
      </c>
      <c r="H47" s="185">
        <f t="shared" ref="H47:I47" si="16">H41/H43</f>
        <v>0</v>
      </c>
      <c r="I47" s="185">
        <f t="shared" si="16"/>
        <v>0</v>
      </c>
      <c r="J47" s="43"/>
      <c r="K47" s="196" t="s">
        <v>130</v>
      </c>
      <c r="L47" s="196" t="s">
        <v>130</v>
      </c>
      <c r="M47" s="162"/>
      <c r="N47" s="162"/>
    </row>
  </sheetData>
  <mergeCells count="1">
    <mergeCell ref="E6:F6"/>
  </mergeCells>
  <phoneticPr fontId="0" type="noConversion"/>
  <pageMargins left="0.25" right="0" top="0.25" bottom="0" header="0.5" footer="0.5"/>
  <pageSetup scale="70" orientation="landscape" r:id="rId1"/>
  <headerFooter alignWithMargins="0">
    <oddFooter>&amp;L&amp;9&amp;F.xls (&amp;A)&amp;C&amp;9Page &amp;P of &amp;N&amp;R&amp;9&amp;D, &amp;T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F54"/>
  <sheetViews>
    <sheetView workbookViewId="0">
      <selection activeCell="O50" sqref="O50"/>
    </sheetView>
  </sheetViews>
  <sheetFormatPr defaultRowHeight="12.75" x14ac:dyDescent="0.2"/>
  <cols>
    <col min="1" max="1" width="25.7109375" customWidth="1"/>
    <col min="2" max="2" width="23.7109375" customWidth="1"/>
    <col min="3" max="3" width="15.7109375" customWidth="1"/>
    <col min="4" max="4" width="9.140625" customWidth="1"/>
    <col min="5" max="6" width="14.7109375" customWidth="1"/>
  </cols>
  <sheetData>
    <row r="1" spans="1:6" ht="15.75" x14ac:dyDescent="0.25">
      <c r="A1" s="272" t="s">
        <v>133</v>
      </c>
      <c r="B1" s="273"/>
      <c r="C1" s="273"/>
    </row>
    <row r="2" spans="1:6" ht="15.75" x14ac:dyDescent="0.25">
      <c r="A2" s="272" t="s">
        <v>134</v>
      </c>
      <c r="B2" s="273"/>
      <c r="C2" s="273"/>
    </row>
    <row r="3" spans="1:6" ht="15.75" x14ac:dyDescent="0.25">
      <c r="A3" s="272" t="s">
        <v>135</v>
      </c>
      <c r="B3" s="273"/>
      <c r="C3" s="273"/>
    </row>
    <row r="4" spans="1:6" ht="15.75" x14ac:dyDescent="0.25">
      <c r="A4" s="272" t="s">
        <v>136</v>
      </c>
      <c r="B4" s="273"/>
      <c r="C4" s="273"/>
    </row>
    <row r="5" spans="1:6" x14ac:dyDescent="0.2">
      <c r="A5" s="61"/>
    </row>
    <row r="6" spans="1:6" x14ac:dyDescent="0.2">
      <c r="A6" s="161" t="s">
        <v>137</v>
      </c>
    </row>
    <row r="7" spans="1:6" x14ac:dyDescent="0.2">
      <c r="A7" s="161" t="s">
        <v>138</v>
      </c>
    </row>
    <row r="8" spans="1:6" x14ac:dyDescent="0.2">
      <c r="A8" s="161" t="s">
        <v>139</v>
      </c>
    </row>
    <row r="9" spans="1:6" x14ac:dyDescent="0.2">
      <c r="A9" s="61"/>
    </row>
    <row r="10" spans="1:6" x14ac:dyDescent="0.2">
      <c r="A10" s="259" t="s">
        <v>140</v>
      </c>
      <c r="B10" s="260"/>
      <c r="C10" s="260"/>
      <c r="D10" s="197"/>
      <c r="E10" s="198"/>
      <c r="F10" s="198"/>
    </row>
    <row r="11" spans="1:6" x14ac:dyDescent="0.2">
      <c r="A11" s="264" t="s">
        <v>141</v>
      </c>
      <c r="B11" s="260"/>
      <c r="C11" s="260"/>
      <c r="D11" s="198"/>
      <c r="E11" s="198"/>
      <c r="F11" s="198"/>
    </row>
    <row r="12" spans="1:6" x14ac:dyDescent="0.2">
      <c r="A12" s="265" t="s">
        <v>142</v>
      </c>
      <c r="B12" s="260"/>
      <c r="C12" s="260"/>
      <c r="D12" s="198"/>
      <c r="E12" s="198"/>
      <c r="F12" s="198"/>
    </row>
    <row r="13" spans="1:6" x14ac:dyDescent="0.2">
      <c r="A13" s="198"/>
      <c r="B13" s="198"/>
      <c r="C13" s="199"/>
      <c r="D13" s="198"/>
      <c r="E13" s="198"/>
      <c r="F13" s="198"/>
    </row>
    <row r="14" spans="1:6" x14ac:dyDescent="0.2">
      <c r="A14" s="54" t="s">
        <v>143</v>
      </c>
      <c r="B14" s="54"/>
      <c r="C14" s="54"/>
      <c r="D14" s="54"/>
      <c r="E14" s="198"/>
      <c r="F14" s="198"/>
    </row>
    <row r="15" spans="1:6" x14ac:dyDescent="0.2">
      <c r="A15" s="164" t="s">
        <v>144</v>
      </c>
      <c r="B15" s="164"/>
      <c r="C15" s="200"/>
      <c r="D15" s="198"/>
      <c r="E15" s="198"/>
      <c r="F15" s="198"/>
    </row>
    <row r="16" spans="1:6" x14ac:dyDescent="0.2">
      <c r="A16" s="164" t="s">
        <v>145</v>
      </c>
      <c r="B16" s="164"/>
      <c r="C16" s="200"/>
      <c r="D16" s="198"/>
      <c r="E16" s="198"/>
      <c r="F16" s="198"/>
    </row>
    <row r="17" spans="1:6" x14ac:dyDescent="0.2">
      <c r="A17" s="164" t="s">
        <v>146</v>
      </c>
      <c r="B17" s="164"/>
      <c r="C17" s="200"/>
      <c r="D17" s="198"/>
      <c r="E17" s="198"/>
      <c r="F17" s="198"/>
    </row>
    <row r="18" spans="1:6" x14ac:dyDescent="0.2">
      <c r="A18" s="164" t="s">
        <v>147</v>
      </c>
      <c r="B18" s="164"/>
      <c r="C18" s="200"/>
      <c r="D18" s="198"/>
      <c r="E18" s="198"/>
      <c r="F18" s="198"/>
    </row>
    <row r="19" spans="1:6" x14ac:dyDescent="0.2">
      <c r="A19" s="164" t="s">
        <v>148</v>
      </c>
      <c r="C19" s="200"/>
      <c r="D19" s="198"/>
      <c r="E19" s="198"/>
      <c r="F19" s="198"/>
    </row>
    <row r="20" spans="1:6" x14ac:dyDescent="0.2">
      <c r="A20" s="164" t="s">
        <v>149</v>
      </c>
      <c r="B20" s="164"/>
      <c r="C20" s="200"/>
      <c r="D20" s="198"/>
      <c r="E20" s="198"/>
      <c r="F20" s="198"/>
    </row>
    <row r="21" spans="1:6" x14ac:dyDescent="0.2">
      <c r="A21" s="261"/>
      <c r="B21" s="260"/>
      <c r="C21" s="198"/>
      <c r="D21" s="164"/>
      <c r="E21" s="198"/>
      <c r="F21" s="198"/>
    </row>
    <row r="22" spans="1:6" x14ac:dyDescent="0.2">
      <c r="A22" s="164"/>
      <c r="B22" s="200"/>
      <c r="C22" s="198"/>
      <c r="D22" s="198"/>
      <c r="E22" s="198"/>
      <c r="F22" s="198"/>
    </row>
    <row r="23" spans="1:6" x14ac:dyDescent="0.2">
      <c r="A23" s="164"/>
      <c r="B23" s="164"/>
      <c r="C23" s="164"/>
      <c r="D23" s="198"/>
      <c r="E23" s="198"/>
      <c r="F23" s="198"/>
    </row>
    <row r="24" spans="1:6" ht="13.5" thickBot="1" x14ac:dyDescent="0.25">
      <c r="A24" s="53"/>
      <c r="B24" s="53"/>
      <c r="C24" s="64" t="s">
        <v>62</v>
      </c>
      <c r="D24" s="27" t="s">
        <v>63</v>
      </c>
      <c r="E24" s="27" t="s">
        <v>65</v>
      </c>
      <c r="F24" s="27" t="s">
        <v>65</v>
      </c>
    </row>
    <row r="25" spans="1:6" ht="26.25" thickBot="1" x14ac:dyDescent="0.25">
      <c r="A25" s="201" t="s">
        <v>150</v>
      </c>
      <c r="B25" s="71"/>
      <c r="C25" s="202" t="s">
        <v>151</v>
      </c>
      <c r="D25" s="29" t="str">
        <f>'Personnel Allocations '!R8</f>
        <v>Chore</v>
      </c>
      <c r="E25" s="243">
        <f>'Personnel Allocations '!U8</f>
        <v>0</v>
      </c>
      <c r="F25" s="243">
        <f>'Personnel Allocations '!X8</f>
        <v>0</v>
      </c>
    </row>
    <row r="26" spans="1:6" x14ac:dyDescent="0.2">
      <c r="A26" s="262" t="s">
        <v>152</v>
      </c>
      <c r="B26" s="263"/>
      <c r="C26" s="203">
        <f>SUM(D26:F26)</f>
        <v>1051</v>
      </c>
      <c r="D26" s="204">
        <f>'Support Budget'!G39</f>
        <v>1051</v>
      </c>
      <c r="E26" s="205">
        <f>'Support Budget'!I41</f>
        <v>0</v>
      </c>
      <c r="F26" s="205">
        <f>'Support Budget'!J41</f>
        <v>0</v>
      </c>
    </row>
    <row r="27" spans="1:6" x14ac:dyDescent="0.2">
      <c r="A27" s="266" t="s">
        <v>153</v>
      </c>
      <c r="B27" s="267"/>
      <c r="C27" s="203">
        <f>SUM(D27:F27)</f>
        <v>0</v>
      </c>
      <c r="D27" s="206">
        <f>'Support Budget'!G40</f>
        <v>0</v>
      </c>
      <c r="E27" s="207">
        <f>'Support Budget'!I40</f>
        <v>0</v>
      </c>
      <c r="F27" s="207">
        <f>'Support Budget'!J40</f>
        <v>0</v>
      </c>
    </row>
    <row r="28" spans="1:6" x14ac:dyDescent="0.2">
      <c r="A28" s="268" t="s">
        <v>154</v>
      </c>
      <c r="B28" s="269"/>
      <c r="C28" s="208">
        <f>SUM(D28:F28)</f>
        <v>1051</v>
      </c>
      <c r="D28" s="209">
        <f>SUM(D26:D27)</f>
        <v>1051</v>
      </c>
      <c r="E28" s="210">
        <f t="shared" ref="E28:F28" si="0">SUM(E26:E27)</f>
        <v>0</v>
      </c>
      <c r="F28" s="210">
        <f t="shared" si="0"/>
        <v>0</v>
      </c>
    </row>
    <row r="29" spans="1:6" x14ac:dyDescent="0.2">
      <c r="A29" s="257"/>
      <c r="B29" s="258"/>
      <c r="C29" s="203"/>
      <c r="D29" s="206"/>
      <c r="E29" s="207"/>
      <c r="F29" s="207"/>
    </row>
    <row r="30" spans="1:6" x14ac:dyDescent="0.2">
      <c r="A30" s="266" t="s">
        <v>155</v>
      </c>
      <c r="B30" s="267"/>
      <c r="C30" s="211">
        <f>SUM(D30:F30)</f>
        <v>30</v>
      </c>
      <c r="D30" s="212">
        <f>'Support Budget'!G43</f>
        <v>10</v>
      </c>
      <c r="E30" s="213">
        <f>'Support Budget'!I43</f>
        <v>10</v>
      </c>
      <c r="F30" s="213">
        <f>'Support Budget'!I43</f>
        <v>10</v>
      </c>
    </row>
    <row r="31" spans="1:6" x14ac:dyDescent="0.2">
      <c r="A31" s="266"/>
      <c r="B31" s="267"/>
      <c r="C31" s="203"/>
      <c r="D31" s="206"/>
      <c r="E31" s="207"/>
      <c r="F31" s="207"/>
    </row>
    <row r="32" spans="1:6" x14ac:dyDescent="0.2">
      <c r="A32" s="268" t="s">
        <v>156</v>
      </c>
      <c r="B32" s="269"/>
      <c r="C32" s="214" t="s">
        <v>130</v>
      </c>
      <c r="D32" s="209">
        <f>D28/D30</f>
        <v>105.1</v>
      </c>
      <c r="E32" s="210">
        <f t="shared" ref="E32:F32" si="1">E28/E30</f>
        <v>0</v>
      </c>
      <c r="F32" s="210">
        <f t="shared" si="1"/>
        <v>0</v>
      </c>
    </row>
    <row r="33" spans="1:6" x14ac:dyDescent="0.2">
      <c r="A33" s="257"/>
      <c r="B33" s="258"/>
      <c r="C33" s="203"/>
      <c r="D33" s="215"/>
      <c r="E33" s="207"/>
      <c r="F33" s="207"/>
    </row>
    <row r="34" spans="1:6" x14ac:dyDescent="0.2">
      <c r="A34" s="268" t="s">
        <v>157</v>
      </c>
      <c r="B34" s="269"/>
      <c r="C34" s="208">
        <f>SUM(D34:F34)</f>
        <v>0</v>
      </c>
      <c r="D34" s="59">
        <v>0</v>
      </c>
      <c r="E34" s="45">
        <v>0</v>
      </c>
      <c r="F34" s="45">
        <v>0</v>
      </c>
    </row>
    <row r="35" spans="1:6" x14ac:dyDescent="0.2">
      <c r="A35" s="257"/>
      <c r="B35" s="258"/>
      <c r="C35" s="203"/>
      <c r="D35" s="216"/>
      <c r="E35" s="217"/>
      <c r="F35" s="217"/>
    </row>
    <row r="36" spans="1:6" x14ac:dyDescent="0.2">
      <c r="A36" s="266" t="s">
        <v>158</v>
      </c>
      <c r="B36" s="267"/>
      <c r="C36" s="203">
        <f>SUM(D36:F36)</f>
        <v>0</v>
      </c>
      <c r="D36" s="46"/>
      <c r="E36" s="47"/>
      <c r="F36" s="47"/>
    </row>
    <row r="37" spans="1:6" x14ac:dyDescent="0.2">
      <c r="A37" s="266"/>
      <c r="B37" s="267"/>
      <c r="C37" s="203"/>
      <c r="D37" s="216"/>
      <c r="E37" s="217"/>
      <c r="F37" s="217"/>
    </row>
    <row r="38" spans="1:6" x14ac:dyDescent="0.2">
      <c r="A38" s="266" t="s">
        <v>159</v>
      </c>
      <c r="B38" s="267"/>
      <c r="C38" s="203">
        <f>SUM(D38:F38)</f>
        <v>0</v>
      </c>
      <c r="D38" s="46"/>
      <c r="E38" s="47"/>
      <c r="F38" s="47"/>
    </row>
    <row r="39" spans="1:6" x14ac:dyDescent="0.2">
      <c r="A39" s="266"/>
      <c r="B39" s="267"/>
      <c r="C39" s="203"/>
      <c r="D39" s="216"/>
      <c r="E39" s="217"/>
      <c r="F39" s="217"/>
    </row>
    <row r="40" spans="1:6" x14ac:dyDescent="0.2">
      <c r="A40" s="266" t="s">
        <v>160</v>
      </c>
      <c r="B40" s="267"/>
      <c r="C40" s="203">
        <f>SUM(D40:F40)</f>
        <v>0</v>
      </c>
      <c r="D40" s="46"/>
      <c r="E40" s="47"/>
      <c r="F40" s="47"/>
    </row>
    <row r="41" spans="1:6" x14ac:dyDescent="0.2">
      <c r="A41" s="266"/>
      <c r="B41" s="267"/>
      <c r="C41" s="203"/>
      <c r="D41" s="215"/>
      <c r="E41" s="207"/>
      <c r="F41" s="207"/>
    </row>
    <row r="42" spans="1:6" x14ac:dyDescent="0.2">
      <c r="A42" s="268" t="s">
        <v>161</v>
      </c>
      <c r="B42" s="269"/>
      <c r="C42" s="208">
        <f>SUM(D42:F42)</f>
        <v>0</v>
      </c>
      <c r="D42" s="218">
        <f>SUM(D36:D40)</f>
        <v>0</v>
      </c>
      <c r="E42" s="210">
        <f t="shared" ref="E42:F42" si="2">SUM(E36:E40)</f>
        <v>0</v>
      </c>
      <c r="F42" s="210">
        <f t="shared" si="2"/>
        <v>0</v>
      </c>
    </row>
    <row r="43" spans="1:6" x14ac:dyDescent="0.2">
      <c r="A43" s="257"/>
      <c r="B43" s="258"/>
      <c r="C43" s="203"/>
      <c r="D43" s="215"/>
      <c r="E43" s="207"/>
      <c r="F43" s="207"/>
    </row>
    <row r="44" spans="1:6" x14ac:dyDescent="0.2">
      <c r="A44" s="266" t="s">
        <v>162</v>
      </c>
      <c r="B44" s="267"/>
      <c r="C44" s="203">
        <f>SUM(D44:F44)</f>
        <v>0</v>
      </c>
      <c r="D44" s="46"/>
      <c r="E44" s="47"/>
      <c r="F44" s="47"/>
    </row>
    <row r="45" spans="1:6" x14ac:dyDescent="0.2">
      <c r="A45" s="266"/>
      <c r="B45" s="267"/>
      <c r="C45" s="203"/>
      <c r="D45" s="216"/>
      <c r="E45" s="217"/>
      <c r="F45" s="217"/>
    </row>
    <row r="46" spans="1:6" x14ac:dyDescent="0.2">
      <c r="A46" s="268" t="s">
        <v>163</v>
      </c>
      <c r="B46" s="269"/>
      <c r="C46" s="208">
        <f>SUM(D46:F46)</f>
        <v>0</v>
      </c>
      <c r="D46" s="44"/>
      <c r="E46" s="45"/>
      <c r="F46" s="45"/>
    </row>
    <row r="47" spans="1:6" x14ac:dyDescent="0.2">
      <c r="A47" s="257"/>
      <c r="B47" s="258"/>
      <c r="C47" s="203"/>
      <c r="D47" s="215"/>
      <c r="E47" s="207"/>
      <c r="F47" s="207"/>
    </row>
    <row r="48" spans="1:6" x14ac:dyDescent="0.2">
      <c r="A48" s="266" t="s">
        <v>164</v>
      </c>
      <c r="B48" s="267"/>
      <c r="C48" s="203">
        <f>SUM(D48:F48)</f>
        <v>1051</v>
      </c>
      <c r="D48" s="215">
        <f>D28-D34-D42-D44-D46</f>
        <v>1051</v>
      </c>
      <c r="E48" s="207">
        <f t="shared" ref="E48:F48" si="3">E28-E34-E42-E44-E46</f>
        <v>0</v>
      </c>
      <c r="F48" s="207">
        <f t="shared" si="3"/>
        <v>0</v>
      </c>
    </row>
    <row r="49" spans="1:6" x14ac:dyDescent="0.2">
      <c r="A49" s="266"/>
      <c r="B49" s="267"/>
      <c r="C49" s="203"/>
      <c r="D49" s="215"/>
      <c r="E49" s="207"/>
      <c r="F49" s="207"/>
    </row>
    <row r="50" spans="1:6" x14ac:dyDescent="0.2">
      <c r="A50" s="266" t="s">
        <v>165</v>
      </c>
      <c r="B50" s="267"/>
      <c r="C50" s="219" t="s">
        <v>130</v>
      </c>
      <c r="D50" s="215">
        <f>D48/D30</f>
        <v>105.1</v>
      </c>
      <c r="E50" s="207">
        <f t="shared" ref="E50:F50" si="4">E48/E30</f>
        <v>0</v>
      </c>
      <c r="F50" s="207">
        <f t="shared" si="4"/>
        <v>0</v>
      </c>
    </row>
    <row r="51" spans="1:6" x14ac:dyDescent="0.2">
      <c r="A51" s="268"/>
      <c r="B51" s="269"/>
      <c r="C51" s="208"/>
      <c r="D51" s="218"/>
      <c r="E51" s="210"/>
      <c r="F51" s="210"/>
    </row>
    <row r="52" spans="1:6" x14ac:dyDescent="0.2">
      <c r="A52" s="257"/>
      <c r="B52" s="258"/>
      <c r="C52" s="203"/>
      <c r="D52" s="215"/>
      <c r="E52" s="207"/>
      <c r="F52" s="207"/>
    </row>
    <row r="53" spans="1:6" x14ac:dyDescent="0.2">
      <c r="A53" s="266" t="s">
        <v>166</v>
      </c>
      <c r="B53" s="267"/>
      <c r="C53" s="245">
        <f>SUM(D53:E53)</f>
        <v>0</v>
      </c>
      <c r="D53" s="59">
        <v>0</v>
      </c>
      <c r="E53" s="45">
        <v>0</v>
      </c>
      <c r="F53" s="45">
        <v>0</v>
      </c>
    </row>
    <row r="54" spans="1:6" ht="13.5" thickBot="1" x14ac:dyDescent="0.25">
      <c r="A54" s="270"/>
      <c r="B54" s="271"/>
      <c r="C54" s="220"/>
      <c r="D54" s="221"/>
      <c r="E54" s="222"/>
      <c r="F54" s="222"/>
    </row>
  </sheetData>
  <mergeCells count="37">
    <mergeCell ref="A52:B52"/>
    <mergeCell ref="A53:B53"/>
    <mergeCell ref="A54:B54"/>
    <mergeCell ref="A1:C1"/>
    <mergeCell ref="A2:C2"/>
    <mergeCell ref="A3:C3"/>
    <mergeCell ref="A4:C4"/>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33:B33"/>
    <mergeCell ref="A10:C10"/>
    <mergeCell ref="A21:B21"/>
    <mergeCell ref="A26:B26"/>
    <mergeCell ref="A11:C11"/>
    <mergeCell ref="A12:C12"/>
    <mergeCell ref="A27:B27"/>
    <mergeCell ref="A28:B28"/>
    <mergeCell ref="A29:B29"/>
    <mergeCell ref="A30:B30"/>
    <mergeCell ref="A31:B31"/>
    <mergeCell ref="A32:B32"/>
  </mergeCells>
  <phoneticPr fontId="0" type="noConversion"/>
  <pageMargins left="0.25" right="0" top="0.25" bottom="0.25" header="0.5" footer="0.15"/>
  <pageSetup scale="85" orientation="portrait" r:id="rId1"/>
  <headerFooter alignWithMargins="0">
    <oddFooter>&amp;L&amp;9&amp;F.xls (&amp;A)&amp;C&amp;9Page &amp;P of &amp;N&amp;R&amp;9&amp;D, &amp;T</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I9"/>
  <sheetViews>
    <sheetView workbookViewId="0">
      <selection activeCell="N6" sqref="N6"/>
    </sheetView>
  </sheetViews>
  <sheetFormatPr defaultRowHeight="12.75" x14ac:dyDescent="0.2"/>
  <sheetData>
    <row r="1" spans="1:9" ht="15" x14ac:dyDescent="0.25">
      <c r="A1" s="86"/>
      <c r="B1" s="86"/>
      <c r="C1" s="86"/>
      <c r="D1" s="86"/>
      <c r="E1" s="86"/>
      <c r="F1" s="86"/>
      <c r="G1" s="86"/>
      <c r="H1" s="86"/>
      <c r="I1" s="86"/>
    </row>
    <row r="2" spans="1:9" ht="21" x14ac:dyDescent="0.35">
      <c r="A2" s="86"/>
      <c r="B2" s="169" t="s">
        <v>167</v>
      </c>
      <c r="C2" s="86"/>
      <c r="D2" s="86"/>
      <c r="E2" s="86"/>
      <c r="F2" s="86"/>
      <c r="G2" s="86"/>
      <c r="H2" s="86"/>
      <c r="I2" s="86"/>
    </row>
    <row r="3" spans="1:9" ht="15.75" thickBot="1" x14ac:dyDescent="0.3">
      <c r="A3" s="86"/>
      <c r="B3" s="86"/>
      <c r="C3" s="86"/>
      <c r="D3" s="86"/>
      <c r="E3" s="86"/>
      <c r="F3" s="86"/>
      <c r="G3" s="86"/>
      <c r="H3" s="86"/>
      <c r="I3" s="86"/>
    </row>
    <row r="4" spans="1:9" ht="66" customHeight="1" thickBot="1" x14ac:dyDescent="0.3">
      <c r="A4" s="86"/>
      <c r="B4" s="274" t="s">
        <v>168</v>
      </c>
      <c r="C4" s="275"/>
      <c r="D4" s="275"/>
      <c r="E4" s="275"/>
      <c r="F4" s="275"/>
      <c r="G4" s="275"/>
      <c r="H4" s="275"/>
      <c r="I4" s="276"/>
    </row>
    <row r="5" spans="1:9" ht="15" x14ac:dyDescent="0.25">
      <c r="A5" s="86"/>
      <c r="B5" s="86"/>
      <c r="C5" s="86"/>
      <c r="D5" s="86"/>
      <c r="E5" s="86"/>
      <c r="F5" s="86"/>
      <c r="G5" s="86"/>
      <c r="H5" s="86"/>
      <c r="I5" s="86"/>
    </row>
    <row r="6" spans="1:9" ht="35.25" customHeight="1" x14ac:dyDescent="0.2">
      <c r="A6" s="170">
        <v>1</v>
      </c>
      <c r="B6" s="277" t="s">
        <v>169</v>
      </c>
      <c r="C6" s="277"/>
      <c r="D6" s="277"/>
      <c r="E6" s="277"/>
      <c r="F6" s="277"/>
      <c r="G6" s="277"/>
      <c r="H6" s="277"/>
      <c r="I6" s="277"/>
    </row>
    <row r="7" spans="1:9" ht="36" customHeight="1" x14ac:dyDescent="0.2">
      <c r="A7" s="170">
        <v>2</v>
      </c>
      <c r="B7" s="277" t="s">
        <v>170</v>
      </c>
      <c r="C7" s="277"/>
      <c r="D7" s="277"/>
      <c r="E7" s="277"/>
      <c r="F7" s="277"/>
      <c r="G7" s="277"/>
      <c r="H7" s="277"/>
      <c r="I7" s="277"/>
    </row>
    <row r="8" spans="1:9" ht="13.5" customHeight="1" x14ac:dyDescent="0.25">
      <c r="A8" s="170">
        <v>3</v>
      </c>
      <c r="B8" s="86" t="s">
        <v>171</v>
      </c>
      <c r="C8" s="86"/>
      <c r="D8" s="86"/>
      <c r="E8" s="86"/>
      <c r="F8" s="86"/>
      <c r="G8" s="86"/>
      <c r="H8" s="86"/>
      <c r="I8" s="86"/>
    </row>
    <row r="9" spans="1:9" ht="13.5" customHeight="1" x14ac:dyDescent="0.25">
      <c r="A9" s="170">
        <v>4</v>
      </c>
      <c r="B9" s="86" t="s">
        <v>172</v>
      </c>
      <c r="C9" s="86"/>
      <c r="D9" s="86"/>
      <c r="E9" s="86"/>
      <c r="F9" s="86"/>
      <c r="G9" s="86"/>
      <c r="H9" s="86"/>
      <c r="I9" s="86"/>
    </row>
  </sheetData>
  <mergeCells count="3">
    <mergeCell ref="B4:I4"/>
    <mergeCell ref="B6:I6"/>
    <mergeCell ref="B7:I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7"/>
  <sheetViews>
    <sheetView topLeftCell="A40" workbookViewId="0">
      <selection activeCell="I11" sqref="I11"/>
    </sheetView>
  </sheetViews>
  <sheetFormatPr defaultRowHeight="12.75" x14ac:dyDescent="0.2"/>
  <cols>
    <col min="1" max="1" width="37.42578125" bestFit="1" customWidth="1"/>
    <col min="2" max="2" width="19.42578125" customWidth="1"/>
    <col min="3" max="3" width="15.140625" customWidth="1"/>
    <col min="4" max="4" width="17.85546875" customWidth="1"/>
    <col min="5" max="5" width="21.5703125" customWidth="1"/>
    <col min="6" max="6" width="18" customWidth="1"/>
    <col min="9" max="9" width="26.42578125" customWidth="1"/>
    <col min="10" max="10" width="19.28515625" customWidth="1"/>
    <col min="11" max="11" width="24" customWidth="1"/>
    <col min="12" max="12" width="15.7109375" customWidth="1"/>
  </cols>
  <sheetData>
    <row r="1" spans="1:12" ht="15.75" x14ac:dyDescent="0.25">
      <c r="A1" s="87" t="s">
        <v>56</v>
      </c>
      <c r="B1" s="88"/>
      <c r="C1" s="88"/>
      <c r="D1" s="88"/>
      <c r="E1" s="88"/>
      <c r="F1" s="89"/>
      <c r="G1" s="90"/>
      <c r="H1" s="90"/>
      <c r="I1" s="90"/>
      <c r="J1" s="90"/>
      <c r="K1" s="90"/>
      <c r="L1" s="90"/>
    </row>
    <row r="2" spans="1:12" ht="16.5" thickBot="1" x14ac:dyDescent="0.3">
      <c r="A2" s="91" t="s">
        <v>57</v>
      </c>
      <c r="B2" s="92"/>
      <c r="C2" s="92"/>
      <c r="D2" s="92"/>
      <c r="E2" s="92"/>
      <c r="F2" s="93"/>
      <c r="G2" s="90"/>
      <c r="H2" s="90"/>
      <c r="I2" s="90"/>
      <c r="J2" s="90" t="s">
        <v>173</v>
      </c>
      <c r="K2" s="90"/>
      <c r="L2" s="90"/>
    </row>
    <row r="3" spans="1:12" ht="15.75" x14ac:dyDescent="0.25">
      <c r="A3" s="91" t="s">
        <v>174</v>
      </c>
      <c r="B3" s="92"/>
      <c r="C3" s="92"/>
      <c r="D3" s="92"/>
      <c r="E3" s="92"/>
      <c r="F3" s="93"/>
      <c r="G3" s="90"/>
      <c r="H3" s="90"/>
      <c r="I3" s="90"/>
      <c r="J3" s="94"/>
      <c r="K3" s="95"/>
      <c r="L3" s="96"/>
    </row>
    <row r="4" spans="1:12" ht="15" x14ac:dyDescent="0.2">
      <c r="A4" s="97"/>
      <c r="B4" s="98"/>
      <c r="C4" s="98"/>
      <c r="D4" s="98"/>
      <c r="E4" s="98"/>
      <c r="F4" s="99"/>
      <c r="G4" s="90"/>
      <c r="H4" s="90"/>
      <c r="I4" s="90"/>
      <c r="J4" s="100"/>
      <c r="K4" s="90"/>
      <c r="L4" s="101"/>
    </row>
    <row r="5" spans="1:12" ht="15.75" x14ac:dyDescent="0.25">
      <c r="A5" s="102" t="s">
        <v>59</v>
      </c>
      <c r="B5" s="103"/>
      <c r="C5" s="104"/>
      <c r="D5" s="105" t="str">
        <f>A5</f>
        <v>BUDGET YEAR:</v>
      </c>
      <c r="E5" s="223">
        <v>2024</v>
      </c>
      <c r="F5" s="107"/>
      <c r="G5" s="90"/>
      <c r="H5" s="90"/>
      <c r="I5" s="90"/>
      <c r="J5" s="108" t="str">
        <f t="shared" ref="J5:J7" si="0">D5</f>
        <v>BUDGET YEAR:</v>
      </c>
      <c r="K5" s="224">
        <f>E5</f>
        <v>2024</v>
      </c>
      <c r="L5" s="110"/>
    </row>
    <row r="6" spans="1:12" ht="15.75" x14ac:dyDescent="0.25">
      <c r="A6" s="111" t="s">
        <v>175</v>
      </c>
      <c r="B6" s="112"/>
      <c r="C6" s="113"/>
      <c r="D6" s="114" t="s">
        <v>176</v>
      </c>
      <c r="E6" s="106"/>
      <c r="F6" s="115"/>
      <c r="G6" s="90"/>
      <c r="H6" s="90"/>
      <c r="I6" s="90"/>
      <c r="J6" s="108" t="str">
        <f t="shared" si="0"/>
        <v>PROGRAM:</v>
      </c>
      <c r="K6" s="109">
        <f>E6</f>
        <v>0</v>
      </c>
      <c r="L6" s="110"/>
    </row>
    <row r="7" spans="1:12" ht="15.75" x14ac:dyDescent="0.25">
      <c r="A7" s="116" t="s">
        <v>177</v>
      </c>
      <c r="B7" s="117"/>
      <c r="C7" s="86"/>
      <c r="D7" s="114" t="s">
        <v>178</v>
      </c>
      <c r="E7" s="118"/>
      <c r="F7" s="115"/>
      <c r="G7" s="90"/>
      <c r="H7" s="90"/>
      <c r="I7" s="90"/>
      <c r="J7" s="108" t="str">
        <f t="shared" si="0"/>
        <v>SERVICE:</v>
      </c>
      <c r="K7" s="109">
        <f>E7</f>
        <v>0</v>
      </c>
      <c r="L7" s="110"/>
    </row>
    <row r="8" spans="1:12" ht="15" x14ac:dyDescent="0.25">
      <c r="A8" s="116" t="s">
        <v>178</v>
      </c>
      <c r="B8" s="119"/>
      <c r="C8" s="86"/>
      <c r="D8" s="90"/>
      <c r="E8" s="90"/>
      <c r="F8" s="90"/>
      <c r="G8" s="90"/>
      <c r="H8" s="90"/>
      <c r="I8" s="90"/>
      <c r="J8" s="100"/>
      <c r="K8" s="90"/>
      <c r="L8" s="101"/>
    </row>
    <row r="9" spans="1:12" ht="15" x14ac:dyDescent="0.25">
      <c r="A9" s="119"/>
      <c r="B9" s="120"/>
      <c r="C9" s="86"/>
      <c r="D9" s="121" t="s">
        <v>179</v>
      </c>
      <c r="E9" s="121" t="s">
        <v>180</v>
      </c>
      <c r="F9" s="121" t="s">
        <v>181</v>
      </c>
      <c r="G9" s="90"/>
      <c r="H9" s="90"/>
      <c r="I9" s="90"/>
      <c r="J9" s="100"/>
      <c r="K9" s="90"/>
      <c r="L9" s="101"/>
    </row>
    <row r="10" spans="1:12" ht="94.5" x14ac:dyDescent="0.25">
      <c r="A10" s="281" t="s">
        <v>182</v>
      </c>
      <c r="B10" s="282"/>
      <c r="C10" s="282"/>
      <c r="D10" s="282"/>
      <c r="E10" s="283"/>
      <c r="F10" s="284"/>
      <c r="G10" s="122"/>
      <c r="H10" s="122"/>
      <c r="I10" s="249" t="s">
        <v>183</v>
      </c>
      <c r="J10" s="246" t="s">
        <v>184</v>
      </c>
      <c r="K10" s="124" t="s">
        <v>185</v>
      </c>
      <c r="L10" s="125" t="s">
        <v>186</v>
      </c>
    </row>
    <row r="11" spans="1:12" ht="60" x14ac:dyDescent="0.2">
      <c r="A11" s="126" t="s">
        <v>93</v>
      </c>
      <c r="B11" s="127" t="s">
        <v>187</v>
      </c>
      <c r="C11" s="128" t="s">
        <v>188</v>
      </c>
      <c r="D11" s="239" t="s">
        <v>189</v>
      </c>
      <c r="E11" s="233" t="s">
        <v>190</v>
      </c>
      <c r="F11" s="234" t="s">
        <v>191</v>
      </c>
      <c r="G11" s="129"/>
      <c r="H11" s="129"/>
      <c r="I11" s="250"/>
      <c r="J11" s="247"/>
      <c r="K11" s="229"/>
      <c r="L11" s="230"/>
    </row>
    <row r="12" spans="1:12" ht="15" x14ac:dyDescent="0.2">
      <c r="A12" s="131" t="s">
        <v>99</v>
      </c>
      <c r="B12" s="228" t="e">
        <f>+J12/J$34</f>
        <v>#DIV/0!</v>
      </c>
      <c r="C12" s="132">
        <v>0</v>
      </c>
      <c r="D12" s="240" t="e">
        <f>+K12/K$34</f>
        <v>#DIV/0!</v>
      </c>
      <c r="E12" s="235" t="e">
        <f>+L12/$L$33</f>
        <v>#DIV/0!</v>
      </c>
      <c r="F12" s="236">
        <f t="shared" ref="F12:F32" si="1">IFERROR(((E12-D12)/D12),0)</f>
        <v>0</v>
      </c>
      <c r="G12" s="129"/>
      <c r="H12" s="129"/>
      <c r="I12" s="250"/>
      <c r="J12" s="248"/>
      <c r="K12" s="130"/>
      <c r="L12" s="225">
        <f>'Support Budget'!I8</f>
        <v>0</v>
      </c>
    </row>
    <row r="13" spans="1:12" ht="15" x14ac:dyDescent="0.2">
      <c r="A13" s="131" t="s">
        <v>192</v>
      </c>
      <c r="B13" s="228" t="e">
        <f t="shared" ref="B13:B31" si="2">+J13/J$34</f>
        <v>#DIV/0!</v>
      </c>
      <c r="C13" s="132">
        <v>0</v>
      </c>
      <c r="D13" s="240" t="e">
        <f t="shared" ref="D13:D31" si="3">+K13/K$34</f>
        <v>#DIV/0!</v>
      </c>
      <c r="E13" s="235" t="e">
        <f t="shared" ref="E13:E31" si="4">+L13/$M$33</f>
        <v>#DIV/0!</v>
      </c>
      <c r="F13" s="236">
        <f t="shared" si="1"/>
        <v>0</v>
      </c>
      <c r="G13" s="129"/>
      <c r="H13" s="129"/>
      <c r="I13" s="250"/>
      <c r="J13" s="248"/>
      <c r="K13" s="130"/>
      <c r="L13" s="225"/>
    </row>
    <row r="14" spans="1:12" ht="15" x14ac:dyDescent="0.2">
      <c r="A14" s="131" t="s">
        <v>193</v>
      </c>
      <c r="B14" s="228" t="e">
        <f t="shared" si="2"/>
        <v>#DIV/0!</v>
      </c>
      <c r="C14" s="132">
        <v>0</v>
      </c>
      <c r="D14" s="240" t="e">
        <f t="shared" si="3"/>
        <v>#DIV/0!</v>
      </c>
      <c r="E14" s="235" t="e">
        <f t="shared" si="4"/>
        <v>#DIV/0!</v>
      </c>
      <c r="F14" s="236">
        <f t="shared" si="1"/>
        <v>0</v>
      </c>
      <c r="G14" s="129"/>
      <c r="H14" s="129"/>
      <c r="I14" s="250"/>
      <c r="J14" s="248"/>
      <c r="K14" s="130"/>
      <c r="L14" s="225"/>
    </row>
    <row r="15" spans="1:12" ht="15" x14ac:dyDescent="0.2">
      <c r="A15" s="131" t="s">
        <v>102</v>
      </c>
      <c r="B15" s="228" t="e">
        <f t="shared" si="2"/>
        <v>#DIV/0!</v>
      </c>
      <c r="C15" s="132">
        <v>0</v>
      </c>
      <c r="D15" s="240" t="e">
        <f t="shared" si="3"/>
        <v>#DIV/0!</v>
      </c>
      <c r="E15" s="235" t="e">
        <f t="shared" si="4"/>
        <v>#DIV/0!</v>
      </c>
      <c r="F15" s="236">
        <f t="shared" si="1"/>
        <v>0</v>
      </c>
      <c r="G15" s="129"/>
      <c r="H15" s="129"/>
      <c r="I15" s="250"/>
      <c r="J15" s="248"/>
      <c r="K15" s="130"/>
      <c r="L15" s="225"/>
    </row>
    <row r="16" spans="1:12" ht="15" x14ac:dyDescent="0.2">
      <c r="A16" s="131" t="s">
        <v>103</v>
      </c>
      <c r="B16" s="228" t="e">
        <f t="shared" si="2"/>
        <v>#DIV/0!</v>
      </c>
      <c r="C16" s="132">
        <v>0</v>
      </c>
      <c r="D16" s="240" t="e">
        <f t="shared" si="3"/>
        <v>#DIV/0!</v>
      </c>
      <c r="E16" s="235" t="e">
        <f t="shared" si="4"/>
        <v>#DIV/0!</v>
      </c>
      <c r="F16" s="236">
        <f t="shared" si="1"/>
        <v>0</v>
      </c>
      <c r="G16" s="129"/>
      <c r="H16" s="129"/>
      <c r="I16" s="250"/>
      <c r="J16" s="248"/>
      <c r="K16" s="130"/>
      <c r="L16" s="225"/>
    </row>
    <row r="17" spans="1:12" ht="15" x14ac:dyDescent="0.2">
      <c r="A17" s="131" t="s">
        <v>104</v>
      </c>
      <c r="B17" s="228" t="e">
        <f t="shared" si="2"/>
        <v>#DIV/0!</v>
      </c>
      <c r="C17" s="132">
        <v>0</v>
      </c>
      <c r="D17" s="240" t="e">
        <f t="shared" si="3"/>
        <v>#DIV/0!</v>
      </c>
      <c r="E17" s="235" t="e">
        <f t="shared" si="4"/>
        <v>#DIV/0!</v>
      </c>
      <c r="F17" s="236">
        <f t="shared" si="1"/>
        <v>0</v>
      </c>
      <c r="G17" s="129"/>
      <c r="H17" s="129"/>
      <c r="I17" s="250"/>
      <c r="J17" s="248"/>
      <c r="K17" s="130"/>
      <c r="L17" s="225"/>
    </row>
    <row r="18" spans="1:12" ht="15" x14ac:dyDescent="0.2">
      <c r="A18" s="131" t="s">
        <v>105</v>
      </c>
      <c r="B18" s="228" t="e">
        <f t="shared" si="2"/>
        <v>#DIV/0!</v>
      </c>
      <c r="C18" s="132">
        <v>0</v>
      </c>
      <c r="D18" s="240" t="e">
        <f t="shared" si="3"/>
        <v>#DIV/0!</v>
      </c>
      <c r="E18" s="235" t="e">
        <f t="shared" si="4"/>
        <v>#DIV/0!</v>
      </c>
      <c r="F18" s="236">
        <f t="shared" si="1"/>
        <v>0</v>
      </c>
      <c r="G18" s="129"/>
      <c r="H18" s="129"/>
      <c r="I18" s="250"/>
      <c r="J18" s="248"/>
      <c r="K18" s="130"/>
      <c r="L18" s="225"/>
    </row>
    <row r="19" spans="1:12" ht="15" x14ac:dyDescent="0.2">
      <c r="A19" s="131" t="s">
        <v>106</v>
      </c>
      <c r="B19" s="228" t="e">
        <f t="shared" si="2"/>
        <v>#DIV/0!</v>
      </c>
      <c r="C19" s="132">
        <v>0</v>
      </c>
      <c r="D19" s="240" t="e">
        <f t="shared" si="3"/>
        <v>#DIV/0!</v>
      </c>
      <c r="E19" s="235" t="e">
        <f t="shared" si="4"/>
        <v>#DIV/0!</v>
      </c>
      <c r="F19" s="236">
        <f t="shared" si="1"/>
        <v>0</v>
      </c>
      <c r="G19" s="129"/>
      <c r="H19" s="129"/>
      <c r="I19" s="250"/>
      <c r="J19" s="248"/>
      <c r="K19" s="130"/>
      <c r="L19" s="225"/>
    </row>
    <row r="20" spans="1:12" ht="15" x14ac:dyDescent="0.2">
      <c r="A20" s="131" t="s">
        <v>107</v>
      </c>
      <c r="B20" s="228" t="e">
        <f t="shared" si="2"/>
        <v>#DIV/0!</v>
      </c>
      <c r="C20" s="132">
        <v>0</v>
      </c>
      <c r="D20" s="240" t="e">
        <f t="shared" si="3"/>
        <v>#DIV/0!</v>
      </c>
      <c r="E20" s="235" t="e">
        <f t="shared" si="4"/>
        <v>#DIV/0!</v>
      </c>
      <c r="F20" s="236">
        <f t="shared" si="1"/>
        <v>0</v>
      </c>
      <c r="G20" s="129"/>
      <c r="H20" s="129"/>
      <c r="I20" s="250"/>
      <c r="J20" s="248"/>
      <c r="K20" s="130"/>
      <c r="L20" s="225"/>
    </row>
    <row r="21" spans="1:12" ht="15" x14ac:dyDescent="0.2">
      <c r="A21" s="131" t="s">
        <v>194</v>
      </c>
      <c r="B21" s="228" t="e">
        <f t="shared" si="2"/>
        <v>#DIV/0!</v>
      </c>
      <c r="C21" s="132">
        <v>0</v>
      </c>
      <c r="D21" s="240" t="e">
        <f t="shared" si="3"/>
        <v>#DIV/0!</v>
      </c>
      <c r="E21" s="235" t="e">
        <f t="shared" si="4"/>
        <v>#DIV/0!</v>
      </c>
      <c r="F21" s="236">
        <f t="shared" si="1"/>
        <v>0</v>
      </c>
      <c r="G21" s="129"/>
      <c r="H21" s="129"/>
      <c r="I21" s="250"/>
      <c r="J21" s="248"/>
      <c r="K21" s="130"/>
      <c r="L21" s="225"/>
    </row>
    <row r="22" spans="1:12" ht="15" x14ac:dyDescent="0.2">
      <c r="A22" s="131" t="s">
        <v>109</v>
      </c>
      <c r="B22" s="228" t="e">
        <f t="shared" si="2"/>
        <v>#DIV/0!</v>
      </c>
      <c r="C22" s="132">
        <v>0</v>
      </c>
      <c r="D22" s="240" t="e">
        <f t="shared" si="3"/>
        <v>#DIV/0!</v>
      </c>
      <c r="E22" s="235" t="e">
        <f t="shared" si="4"/>
        <v>#DIV/0!</v>
      </c>
      <c r="F22" s="236">
        <f t="shared" si="1"/>
        <v>0</v>
      </c>
      <c r="G22" s="129"/>
      <c r="H22" s="129"/>
      <c r="I22" s="250"/>
      <c r="J22" s="248"/>
      <c r="K22" s="130"/>
      <c r="L22" s="225"/>
    </row>
    <row r="23" spans="1:12" ht="15" x14ac:dyDescent="0.2">
      <c r="A23" s="131" t="s">
        <v>195</v>
      </c>
      <c r="B23" s="228" t="e">
        <f t="shared" si="2"/>
        <v>#DIV/0!</v>
      </c>
      <c r="C23" s="132">
        <v>0</v>
      </c>
      <c r="D23" s="240" t="e">
        <f t="shared" si="3"/>
        <v>#DIV/0!</v>
      </c>
      <c r="E23" s="235" t="e">
        <f t="shared" si="4"/>
        <v>#DIV/0!</v>
      </c>
      <c r="F23" s="236">
        <f t="shared" si="1"/>
        <v>0</v>
      </c>
      <c r="G23" s="129"/>
      <c r="H23" s="129"/>
      <c r="I23" s="250"/>
      <c r="J23" s="248"/>
      <c r="K23" s="130"/>
      <c r="L23" s="225"/>
    </row>
    <row r="24" spans="1:12" ht="15" x14ac:dyDescent="0.2">
      <c r="A24" s="131" t="s">
        <v>111</v>
      </c>
      <c r="B24" s="228" t="e">
        <f t="shared" si="2"/>
        <v>#DIV/0!</v>
      </c>
      <c r="C24" s="132">
        <v>0</v>
      </c>
      <c r="D24" s="240" t="e">
        <f t="shared" si="3"/>
        <v>#DIV/0!</v>
      </c>
      <c r="E24" s="235" t="e">
        <f t="shared" si="4"/>
        <v>#DIV/0!</v>
      </c>
      <c r="F24" s="236">
        <f t="shared" si="1"/>
        <v>0</v>
      </c>
      <c r="G24" s="129"/>
      <c r="H24" s="129"/>
      <c r="I24" s="250"/>
      <c r="J24" s="248"/>
      <c r="K24" s="130"/>
      <c r="L24" s="225"/>
    </row>
    <row r="25" spans="1:12" ht="15" x14ac:dyDescent="0.2">
      <c r="A25" s="131" t="s">
        <v>112</v>
      </c>
      <c r="B25" s="228" t="e">
        <f t="shared" si="2"/>
        <v>#DIV/0!</v>
      </c>
      <c r="C25" s="132">
        <v>0</v>
      </c>
      <c r="D25" s="240" t="e">
        <f t="shared" si="3"/>
        <v>#DIV/0!</v>
      </c>
      <c r="E25" s="235" t="e">
        <f t="shared" si="4"/>
        <v>#DIV/0!</v>
      </c>
      <c r="F25" s="236">
        <f t="shared" si="1"/>
        <v>0</v>
      </c>
      <c r="G25" s="129"/>
      <c r="H25" s="129"/>
      <c r="I25" s="250"/>
      <c r="J25" s="248"/>
      <c r="K25" s="130"/>
      <c r="L25" s="225"/>
    </row>
    <row r="26" spans="1:12" ht="15" x14ac:dyDescent="0.2">
      <c r="A26" s="131" t="str">
        <f>'[1]Supporting Budget Worksheet'!A23</f>
        <v>Sub-contractors  ($15,000)</v>
      </c>
      <c r="B26" s="228" t="e">
        <f t="shared" si="2"/>
        <v>#DIV/0!</v>
      </c>
      <c r="C26" s="132">
        <v>0</v>
      </c>
      <c r="D26" s="240" t="e">
        <f t="shared" si="3"/>
        <v>#DIV/0!</v>
      </c>
      <c r="E26" s="235" t="e">
        <f t="shared" si="4"/>
        <v>#DIV/0!</v>
      </c>
      <c r="F26" s="236">
        <f t="shared" si="1"/>
        <v>0</v>
      </c>
      <c r="G26" s="129"/>
      <c r="H26" s="129"/>
      <c r="I26" s="250"/>
      <c r="J26" s="248"/>
      <c r="K26" s="130"/>
      <c r="L26" s="225"/>
    </row>
    <row r="27" spans="1:12" ht="15" x14ac:dyDescent="0.2">
      <c r="A27" s="131" t="str">
        <f>'[1]Supporting Budget Worksheet'!A24</f>
        <v>Sub-contractors  ($75,000)</v>
      </c>
      <c r="B27" s="228" t="e">
        <f t="shared" si="2"/>
        <v>#DIV/0!</v>
      </c>
      <c r="C27" s="132">
        <v>0</v>
      </c>
      <c r="D27" s="240" t="e">
        <f t="shared" si="3"/>
        <v>#DIV/0!</v>
      </c>
      <c r="E27" s="235" t="e">
        <f t="shared" si="4"/>
        <v>#DIV/0!</v>
      </c>
      <c r="F27" s="236">
        <f t="shared" si="1"/>
        <v>0</v>
      </c>
      <c r="G27" s="129"/>
      <c r="H27" s="129"/>
      <c r="I27" s="250"/>
      <c r="J27" s="248"/>
      <c r="K27" s="130"/>
      <c r="L27" s="225"/>
    </row>
    <row r="28" spans="1:12" ht="15" x14ac:dyDescent="0.2">
      <c r="A28" s="131" t="s">
        <v>115</v>
      </c>
      <c r="B28" s="228" t="e">
        <f t="shared" si="2"/>
        <v>#DIV/0!</v>
      </c>
      <c r="C28" s="132">
        <v>0</v>
      </c>
      <c r="D28" s="240" t="e">
        <f t="shared" si="3"/>
        <v>#DIV/0!</v>
      </c>
      <c r="E28" s="235" t="e">
        <f t="shared" si="4"/>
        <v>#DIV/0!</v>
      </c>
      <c r="F28" s="236">
        <f t="shared" si="1"/>
        <v>0</v>
      </c>
      <c r="G28" s="129"/>
      <c r="H28" s="129"/>
      <c r="I28" s="250"/>
      <c r="J28" s="248"/>
      <c r="K28" s="130"/>
      <c r="L28" s="225"/>
    </row>
    <row r="29" spans="1:12" ht="15" x14ac:dyDescent="0.2">
      <c r="A29" s="131" t="s">
        <v>116</v>
      </c>
      <c r="B29" s="228" t="e">
        <f t="shared" si="2"/>
        <v>#DIV/0!</v>
      </c>
      <c r="C29" s="132">
        <v>0</v>
      </c>
      <c r="D29" s="240" t="e">
        <f t="shared" si="3"/>
        <v>#DIV/0!</v>
      </c>
      <c r="E29" s="235" t="e">
        <f t="shared" si="4"/>
        <v>#DIV/0!</v>
      </c>
      <c r="F29" s="236">
        <f t="shared" si="1"/>
        <v>0</v>
      </c>
      <c r="G29" s="129"/>
      <c r="H29" s="129"/>
      <c r="I29" s="250"/>
      <c r="J29" s="248"/>
      <c r="K29" s="130"/>
      <c r="L29" s="225"/>
    </row>
    <row r="30" spans="1:12" ht="15" x14ac:dyDescent="0.2">
      <c r="A30" s="131" t="s">
        <v>117</v>
      </c>
      <c r="B30" s="228" t="e">
        <f t="shared" si="2"/>
        <v>#DIV/0!</v>
      </c>
      <c r="C30" s="132">
        <v>0</v>
      </c>
      <c r="D30" s="240" t="e">
        <f t="shared" si="3"/>
        <v>#DIV/0!</v>
      </c>
      <c r="E30" s="235" t="e">
        <f t="shared" si="4"/>
        <v>#DIV/0!</v>
      </c>
      <c r="F30" s="236">
        <f t="shared" si="1"/>
        <v>0</v>
      </c>
      <c r="G30" s="129"/>
      <c r="H30" s="129"/>
      <c r="I30" s="250"/>
      <c r="J30" s="248"/>
      <c r="K30" s="133">
        <f>B51</f>
        <v>0</v>
      </c>
      <c r="L30" s="134">
        <f>C51</f>
        <v>0</v>
      </c>
    </row>
    <row r="31" spans="1:12" ht="15.75" x14ac:dyDescent="0.25">
      <c r="A31" s="131" t="s">
        <v>118</v>
      </c>
      <c r="B31" s="228" t="e">
        <f t="shared" si="2"/>
        <v>#DIV/0!</v>
      </c>
      <c r="C31" s="132">
        <v>0</v>
      </c>
      <c r="D31" s="240" t="e">
        <f t="shared" si="3"/>
        <v>#DIV/0!</v>
      </c>
      <c r="E31" s="235" t="e">
        <f t="shared" si="4"/>
        <v>#DIV/0!</v>
      </c>
      <c r="F31" s="236">
        <f t="shared" si="1"/>
        <v>0</v>
      </c>
      <c r="G31" s="135"/>
      <c r="H31" s="135"/>
      <c r="I31" s="135"/>
      <c r="J31" s="136">
        <f>SUM(J11:J30)</f>
        <v>0</v>
      </c>
      <c r="K31" s="137">
        <f>SUM(K11:K30)</f>
        <v>0</v>
      </c>
      <c r="L31" s="138">
        <f>SUM(L11:L30)</f>
        <v>0</v>
      </c>
    </row>
    <row r="32" spans="1:12" ht="15.75" x14ac:dyDescent="0.25">
      <c r="A32" s="139" t="s">
        <v>119</v>
      </c>
      <c r="B32" s="139" t="e">
        <f>SUM(B12:B31)</f>
        <v>#DIV/0!</v>
      </c>
      <c r="C32" s="140">
        <f>SUM(C12:C31)</f>
        <v>0</v>
      </c>
      <c r="D32" s="241" t="e">
        <f>SUM(D12:D31)</f>
        <v>#DIV/0!</v>
      </c>
      <c r="E32" s="237" t="e">
        <f>SUM(E12:E31)</f>
        <v>#DIV/0!</v>
      </c>
      <c r="F32" s="238">
        <f t="shared" si="1"/>
        <v>0</v>
      </c>
      <c r="G32" s="135"/>
      <c r="H32" s="135"/>
      <c r="I32" s="135"/>
      <c r="J32" s="141"/>
      <c r="K32" s="142"/>
      <c r="L32" s="143"/>
    </row>
    <row r="33" spans="1:12" ht="15.75" x14ac:dyDescent="0.25">
      <c r="A33" s="144"/>
      <c r="B33" s="142"/>
      <c r="C33" s="142"/>
      <c r="D33" s="142"/>
      <c r="E33" s="142"/>
      <c r="F33" s="145"/>
      <c r="G33" s="135"/>
      <c r="H33" s="135"/>
      <c r="I33" s="135"/>
      <c r="J33" s="285" t="s">
        <v>196</v>
      </c>
      <c r="K33" s="286"/>
      <c r="L33" s="287"/>
    </row>
    <row r="34" spans="1:12" ht="15.75" x14ac:dyDescent="0.25">
      <c r="A34" s="144"/>
      <c r="B34" s="142"/>
      <c r="C34" s="142"/>
      <c r="D34" s="142"/>
      <c r="E34" s="142"/>
      <c r="F34" s="145"/>
      <c r="G34" s="135"/>
      <c r="H34" s="135"/>
      <c r="I34" s="135"/>
      <c r="J34" s="146"/>
      <c r="K34" s="232"/>
      <c r="L34" s="231"/>
    </row>
    <row r="35" spans="1:12" ht="15.75" x14ac:dyDescent="0.25">
      <c r="A35" s="144"/>
      <c r="B35" s="142"/>
      <c r="C35" s="142"/>
      <c r="D35" s="142"/>
      <c r="E35" s="142"/>
      <c r="F35" s="145"/>
      <c r="G35" s="135"/>
      <c r="H35" s="135"/>
      <c r="I35" s="135"/>
      <c r="J35" s="142"/>
      <c r="K35" s="142"/>
      <c r="L35" s="142"/>
    </row>
    <row r="36" spans="1:12" ht="16.5" thickBot="1" x14ac:dyDescent="0.3">
      <c r="A36" s="144"/>
      <c r="B36" s="142"/>
      <c r="C36" s="142"/>
      <c r="D36" s="142"/>
      <c r="E36" s="142"/>
      <c r="F36" s="145"/>
      <c r="G36" s="135"/>
      <c r="H36" s="135"/>
      <c r="I36" s="288" t="s">
        <v>197</v>
      </c>
      <c r="J36" s="289"/>
      <c r="K36" s="289"/>
      <c r="L36" s="290"/>
    </row>
    <row r="37" spans="1:12" ht="16.5" customHeight="1" x14ac:dyDescent="0.25">
      <c r="A37" s="144"/>
      <c r="B37" s="142"/>
      <c r="C37" s="142"/>
      <c r="D37" s="142"/>
      <c r="E37" s="142"/>
      <c r="F37" s="145"/>
      <c r="G37" s="135"/>
      <c r="H37" s="135"/>
      <c r="I37" s="142"/>
      <c r="J37" s="135"/>
      <c r="K37" s="142"/>
      <c r="L37" s="142"/>
    </row>
    <row r="38" spans="1:12" ht="38.25" customHeight="1" x14ac:dyDescent="0.25">
      <c r="A38" s="144"/>
      <c r="B38" s="142"/>
      <c r="C38" s="142"/>
      <c r="D38" s="142"/>
      <c r="E38" s="142"/>
      <c r="F38" s="145"/>
      <c r="G38" s="135"/>
      <c r="H38" s="135"/>
      <c r="I38" s="291" t="s">
        <v>198</v>
      </c>
      <c r="J38" s="291"/>
      <c r="K38" s="291"/>
      <c r="L38" s="291"/>
    </row>
    <row r="39" spans="1:12" ht="16.5" thickBot="1" x14ac:dyDescent="0.3">
      <c r="A39" s="144"/>
      <c r="B39" s="142"/>
      <c r="C39" s="142"/>
      <c r="D39" s="142"/>
      <c r="E39" s="142"/>
      <c r="F39" s="145"/>
      <c r="G39" s="135"/>
      <c r="H39" s="135"/>
      <c r="I39" s="135"/>
      <c r="J39" s="142"/>
      <c r="K39" s="142"/>
      <c r="L39" s="142"/>
    </row>
    <row r="40" spans="1:12" ht="31.5" x14ac:dyDescent="0.25">
      <c r="A40" s="144"/>
      <c r="B40" s="142"/>
      <c r="C40" s="142"/>
      <c r="D40" s="142"/>
      <c r="E40" s="142"/>
      <c r="F40" s="145"/>
      <c r="G40" s="135"/>
      <c r="H40" s="135"/>
      <c r="I40" s="123" t="s">
        <v>184</v>
      </c>
      <c r="J40" s="292" t="s">
        <v>199</v>
      </c>
      <c r="K40" s="292"/>
      <c r="L40" s="293"/>
    </row>
    <row r="41" spans="1:12" ht="63" x14ac:dyDescent="0.25">
      <c r="A41" s="125" t="s">
        <v>200</v>
      </c>
      <c r="B41" s="127" t="s">
        <v>201</v>
      </c>
      <c r="C41" s="127" t="s">
        <v>190</v>
      </c>
      <c r="D41" s="142"/>
      <c r="E41" s="142"/>
      <c r="F41" s="145"/>
      <c r="G41" s="135"/>
      <c r="H41" s="135"/>
      <c r="I41" s="124" t="s">
        <v>185</v>
      </c>
      <c r="J41" s="278" t="s">
        <v>202</v>
      </c>
      <c r="K41" s="279"/>
      <c r="L41" s="280"/>
    </row>
    <row r="42" spans="1:12" ht="47.25" x14ac:dyDescent="0.25">
      <c r="A42" s="131" t="s">
        <v>203</v>
      </c>
      <c r="B42" s="147"/>
      <c r="C42" s="147"/>
      <c r="D42" s="142"/>
      <c r="E42" s="142"/>
      <c r="F42" s="145"/>
      <c r="G42" s="135"/>
      <c r="H42" s="135"/>
      <c r="I42" s="125" t="s">
        <v>186</v>
      </c>
      <c r="J42" s="297" t="s">
        <v>204</v>
      </c>
      <c r="K42" s="297"/>
      <c r="L42" s="298"/>
    </row>
    <row r="43" spans="1:12" ht="51.75" customHeight="1" thickBot="1" x14ac:dyDescent="0.3">
      <c r="A43" s="131" t="s">
        <v>205</v>
      </c>
      <c r="B43" s="147"/>
      <c r="C43" s="147"/>
      <c r="D43" s="142"/>
      <c r="E43" s="142"/>
      <c r="F43" s="145"/>
      <c r="G43" s="135"/>
      <c r="H43" s="135"/>
      <c r="I43" s="125" t="s">
        <v>206</v>
      </c>
      <c r="J43" s="299" t="s">
        <v>207</v>
      </c>
      <c r="K43" s="300"/>
      <c r="L43" s="301"/>
    </row>
    <row r="44" spans="1:12" ht="16.5" thickBot="1" x14ac:dyDescent="0.3">
      <c r="A44" s="131" t="s">
        <v>208</v>
      </c>
      <c r="B44" s="148"/>
      <c r="C44" s="147"/>
      <c r="D44" s="142"/>
      <c r="E44" s="142"/>
      <c r="F44" s="145"/>
      <c r="G44" s="135"/>
      <c r="H44" s="135"/>
      <c r="I44" s="135"/>
      <c r="J44" s="149"/>
      <c r="K44" s="149"/>
      <c r="L44" s="149"/>
    </row>
    <row r="45" spans="1:12" ht="33" x14ac:dyDescent="0.35">
      <c r="A45" s="131" t="s">
        <v>209</v>
      </c>
      <c r="B45" s="148"/>
      <c r="C45" s="147"/>
      <c r="D45" s="142"/>
      <c r="E45" s="142"/>
      <c r="F45" s="145"/>
      <c r="G45" s="129"/>
      <c r="H45" s="129"/>
      <c r="I45" s="125" t="s">
        <v>200</v>
      </c>
      <c r="J45" s="150"/>
      <c r="K45" s="151"/>
      <c r="L45" s="152"/>
    </row>
    <row r="46" spans="1:12" ht="15" x14ac:dyDescent="0.2">
      <c r="A46" s="131" t="s">
        <v>210</v>
      </c>
      <c r="B46" s="148"/>
      <c r="C46" s="147"/>
      <c r="D46" s="153"/>
      <c r="E46" s="153"/>
      <c r="F46" s="153"/>
      <c r="G46" s="129"/>
      <c r="H46" s="129"/>
      <c r="I46" s="154" t="s">
        <v>211</v>
      </c>
      <c r="J46" s="155"/>
      <c r="K46" s="129"/>
      <c r="L46" s="156"/>
    </row>
    <row r="47" spans="1:12" ht="15" x14ac:dyDescent="0.2">
      <c r="A47" s="131" t="s">
        <v>212</v>
      </c>
      <c r="B47" s="148"/>
      <c r="C47" s="147"/>
      <c r="D47" s="153"/>
      <c r="E47" s="153"/>
      <c r="F47" s="153"/>
      <c r="G47" s="129"/>
      <c r="H47" s="129"/>
      <c r="I47" s="302" t="s">
        <v>213</v>
      </c>
      <c r="J47" s="303"/>
      <c r="K47" s="303"/>
      <c r="L47" s="304"/>
    </row>
    <row r="48" spans="1:12" ht="15" x14ac:dyDescent="0.2">
      <c r="A48" s="131" t="s">
        <v>214</v>
      </c>
      <c r="B48" s="148"/>
      <c r="C48" s="147"/>
      <c r="D48" s="153"/>
      <c r="E48" s="153"/>
      <c r="F48" s="153"/>
      <c r="G48" s="129"/>
      <c r="H48" s="129"/>
      <c r="I48" s="302" t="s">
        <v>215</v>
      </c>
      <c r="J48" s="303"/>
      <c r="K48" s="303"/>
      <c r="L48" s="304"/>
    </row>
    <row r="49" spans="1:12" ht="15" x14ac:dyDescent="0.2">
      <c r="A49" s="131" t="s">
        <v>216</v>
      </c>
      <c r="B49" s="148"/>
      <c r="C49" s="147"/>
      <c r="D49" s="153"/>
      <c r="E49" s="153"/>
      <c r="F49" s="153"/>
      <c r="G49" s="129"/>
      <c r="H49" s="129"/>
      <c r="I49" s="302" t="s">
        <v>217</v>
      </c>
      <c r="J49" s="303"/>
      <c r="K49" s="303"/>
      <c r="L49" s="304"/>
    </row>
    <row r="50" spans="1:12" ht="15.75" customHeight="1" thickBot="1" x14ac:dyDescent="0.25">
      <c r="A50" s="131" t="s">
        <v>218</v>
      </c>
      <c r="B50" s="148"/>
      <c r="C50" s="147"/>
      <c r="D50" s="157"/>
      <c r="E50" s="157"/>
      <c r="F50" s="157"/>
      <c r="G50" s="129"/>
      <c r="H50" s="129"/>
      <c r="I50" s="305" t="s">
        <v>219</v>
      </c>
      <c r="J50" s="306"/>
      <c r="K50" s="306"/>
      <c r="L50" s="307"/>
    </row>
    <row r="51" spans="1:12" ht="16.5" thickBot="1" x14ac:dyDescent="0.3">
      <c r="A51" s="158" t="s">
        <v>220</v>
      </c>
      <c r="B51" s="159">
        <f>SUM(B42:B50)</f>
        <v>0</v>
      </c>
      <c r="C51" s="159">
        <f>SUM(C42:C50)</f>
        <v>0</v>
      </c>
      <c r="D51" s="157"/>
      <c r="E51" s="157"/>
      <c r="F51" s="157"/>
      <c r="G51" s="90"/>
      <c r="H51" s="90"/>
      <c r="I51" s="90"/>
      <c r="J51" s="90"/>
      <c r="K51" s="90"/>
      <c r="L51" s="90"/>
    </row>
    <row r="52" spans="1:12" ht="37.5" customHeight="1" thickBot="1" x14ac:dyDescent="0.25">
      <c r="A52" s="160" t="s">
        <v>221</v>
      </c>
      <c r="B52" s="98"/>
      <c r="C52" s="98"/>
      <c r="D52" s="98"/>
      <c r="E52" s="98"/>
      <c r="F52" s="98"/>
      <c r="G52" s="129"/>
      <c r="H52" s="129"/>
      <c r="I52" s="294" t="s">
        <v>222</v>
      </c>
      <c r="J52" s="295"/>
      <c r="K52" s="295"/>
      <c r="L52" s="296"/>
    </row>
    <row r="53" spans="1:12" ht="15" x14ac:dyDescent="0.2">
      <c r="A53" s="157"/>
      <c r="B53" s="157"/>
      <c r="C53" s="157"/>
      <c r="D53" s="157"/>
      <c r="E53" s="157"/>
      <c r="F53" s="157"/>
      <c r="G53" s="129"/>
      <c r="H53" s="129"/>
      <c r="I53" s="129"/>
      <c r="J53" s="129"/>
      <c r="K53" s="129"/>
      <c r="L53" s="129"/>
    </row>
    <row r="54" spans="1:12" ht="15" x14ac:dyDescent="0.2">
      <c r="A54" s="157"/>
      <c r="B54" s="157"/>
      <c r="C54" s="157"/>
      <c r="D54" s="157"/>
      <c r="E54" s="157"/>
      <c r="F54" s="157"/>
      <c r="G54" s="129"/>
      <c r="H54" s="129"/>
      <c r="I54" s="129"/>
      <c r="J54" s="129"/>
      <c r="K54" s="129"/>
      <c r="L54" s="129"/>
    </row>
    <row r="55" spans="1:12" ht="15" x14ac:dyDescent="0.2">
      <c r="A55" s="157"/>
      <c r="B55" s="157"/>
      <c r="C55" s="157"/>
      <c r="D55" s="157"/>
      <c r="E55" s="157"/>
      <c r="F55" s="157"/>
      <c r="G55" s="129"/>
      <c r="H55" s="129"/>
      <c r="I55" s="129"/>
      <c r="J55" s="129"/>
      <c r="K55" s="129"/>
      <c r="L55" s="129"/>
    </row>
    <row r="56" spans="1:12" ht="15" x14ac:dyDescent="0.2">
      <c r="A56" s="157"/>
      <c r="B56" s="157"/>
      <c r="C56" s="157"/>
      <c r="D56" s="157"/>
      <c r="E56" s="157"/>
      <c r="F56" s="157"/>
      <c r="G56" s="129"/>
      <c r="H56" s="129"/>
      <c r="I56" s="129"/>
      <c r="J56" s="129"/>
      <c r="K56" s="129"/>
      <c r="L56" s="129"/>
    </row>
    <row r="57" spans="1:12" ht="15" x14ac:dyDescent="0.2">
      <c r="A57" s="157"/>
      <c r="B57" s="157"/>
      <c r="C57" s="157"/>
      <c r="D57" s="157"/>
      <c r="E57" s="157"/>
      <c r="F57" s="157"/>
      <c r="G57" s="129"/>
      <c r="H57" s="129"/>
      <c r="I57" s="129"/>
      <c r="J57" s="129"/>
      <c r="K57" s="129"/>
      <c r="L57" s="129"/>
    </row>
  </sheetData>
  <mergeCells count="13">
    <mergeCell ref="I52:L52"/>
    <mergeCell ref="J42:L42"/>
    <mergeCell ref="J43:L43"/>
    <mergeCell ref="I47:L47"/>
    <mergeCell ref="I48:L48"/>
    <mergeCell ref="I49:L49"/>
    <mergeCell ref="I50:L50"/>
    <mergeCell ref="J41:L41"/>
    <mergeCell ref="A10:F10"/>
    <mergeCell ref="J33:L33"/>
    <mergeCell ref="I36:L36"/>
    <mergeCell ref="I38:L38"/>
    <mergeCell ref="J40:L40"/>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CFDC63048EE4419CCEF26E943EE1F3" ma:contentTypeVersion="17" ma:contentTypeDescription="Create a new document." ma:contentTypeScope="" ma:versionID="790ed84c0f7062dcb9c32774ccf37cd5">
  <xsd:schema xmlns:xsd="http://www.w3.org/2001/XMLSchema" xmlns:xs="http://www.w3.org/2001/XMLSchema" xmlns:p="http://schemas.microsoft.com/office/2006/metadata/properties" xmlns:ns2="632e0873-9443-42b7-a2ae-21aa0e8df0c4" xmlns:ns3="89bca7ce-d9aa-4c10-affd-437389dc194a" targetNamespace="http://schemas.microsoft.com/office/2006/metadata/properties" ma:root="true" ma:fieldsID="588bc9d33ef5d5590a5f1f3bb9811bb5" ns2:_="" ns3:_="">
    <xsd:import namespace="632e0873-9443-42b7-a2ae-21aa0e8df0c4"/>
    <xsd:import namespace="89bca7ce-d9aa-4c10-affd-437389dc19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element ref="ns2:No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0873-9443-42b7-a2ae-21aa0e8df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878953c-0e80-4e35-853f-d886eb4a40b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Note" ma:index="24" nillable="true" ma:displayName="Note" ma:format="Dropdown" ma:internalName="No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bca7ce-d9aa-4c10-affd-437389dc194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50c7a6f-34c5-4c56-8326-801dfec56f43}" ma:internalName="TaxCatchAll" ma:showField="CatchAllData" ma:web="89bca7ce-d9aa-4c10-affd-437389dc194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haredWithUsers xmlns="89bca7ce-d9aa-4c10-affd-437389dc194a">
      <UserInfo>
        <DisplayName>Zakiya Waller</DisplayName>
        <AccountId>12</AccountId>
        <AccountType/>
      </UserInfo>
      <UserInfo>
        <DisplayName>Hubert Ayers</DisplayName>
        <AccountId>20</AccountId>
        <AccountType/>
      </UserInfo>
      <UserInfo>
        <DisplayName>Heather Baker</DisplayName>
        <AccountId>179</AccountId>
        <AccountType/>
      </UserInfo>
    </SharedWithUsers>
    <lcf76f155ced4ddcb4097134ff3c332f xmlns="632e0873-9443-42b7-a2ae-21aa0e8df0c4">
      <Terms xmlns="http://schemas.microsoft.com/office/infopath/2007/PartnerControls"/>
    </lcf76f155ced4ddcb4097134ff3c332f>
    <TaxCatchAll xmlns="89bca7ce-d9aa-4c10-affd-437389dc194a" xsi:nil="true"/>
    <Note xmlns="632e0873-9443-42b7-a2ae-21aa0e8df0c4" xsi:nil="true"/>
  </documentManagement>
</p:properties>
</file>

<file path=customXml/itemProps1.xml><?xml version="1.0" encoding="utf-8"?>
<ds:datastoreItem xmlns:ds="http://schemas.openxmlformats.org/officeDocument/2006/customXml" ds:itemID="{C1592138-DA62-4636-827B-AFDEF05E0483}">
  <ds:schemaRefs>
    <ds:schemaRef ds:uri="http://schemas.microsoft.com/sharepoint/v3/contenttype/forms"/>
  </ds:schemaRefs>
</ds:datastoreItem>
</file>

<file path=customXml/itemProps2.xml><?xml version="1.0" encoding="utf-8"?>
<ds:datastoreItem xmlns:ds="http://schemas.openxmlformats.org/officeDocument/2006/customXml" ds:itemID="{E04D46B5-011D-44A9-B24F-B6488C96D6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0873-9443-42b7-a2ae-21aa0e8df0c4"/>
    <ds:schemaRef ds:uri="89bca7ce-d9aa-4c10-affd-437389dc19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C7264E-8BE7-4DD2-AFD2-358834FCC4AB}">
  <ds:schemaRefs>
    <ds:schemaRef ds:uri="http://schemas.microsoft.com/office/2006/metadata/longProperties"/>
  </ds:schemaRefs>
</ds:datastoreItem>
</file>

<file path=customXml/itemProps4.xml><?xml version="1.0" encoding="utf-8"?>
<ds:datastoreItem xmlns:ds="http://schemas.openxmlformats.org/officeDocument/2006/customXml" ds:itemID="{57430137-86A2-4A40-9086-B4B4C6817FAE}">
  <ds:schemaRefs>
    <ds:schemaRef ds:uri="http://schemas.microsoft.com/office/2006/metadata/properties"/>
    <ds:schemaRef ds:uri="http://schemas.microsoft.com/office/infopath/2007/PartnerControls"/>
    <ds:schemaRef ds:uri="89bca7ce-d9aa-4c10-affd-437389dc194a"/>
    <ds:schemaRef ds:uri="632e0873-9443-42b7-a2ae-21aa0e8df0c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Instructions-Contract Module</vt:lpstr>
      <vt:lpstr>Personnel Allocations </vt:lpstr>
      <vt:lpstr>Support Budget</vt:lpstr>
      <vt:lpstr>Supporting Budget Schedule</vt:lpstr>
      <vt:lpstr>Instructions-Rate Request</vt:lpstr>
      <vt:lpstr>Service Rate</vt:lpstr>
      <vt:lpstr>'Personnel Allocations '!Print_Area</vt:lpstr>
      <vt:lpstr>'Support Budget'!Print_Area</vt:lpstr>
      <vt:lpstr>'Supporting Budget Schedule'!Print_Area</vt:lpstr>
      <vt:lpstr>'Personnel Allocations '!Print_Titles</vt:lpstr>
      <vt:lpstr>'Support Budget'!Print_Titles</vt:lpstr>
      <vt:lpstr>'Supporting Budget Schedule'!Print_Titles</vt:lpstr>
    </vt:vector>
  </TitlesOfParts>
  <Manager/>
  <Company>DOEA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Unit Cost Workbook</dc:title>
  <dc:subject/>
  <dc:creator>Michael Block</dc:creator>
  <cp:keywords/>
  <dc:description/>
  <cp:lastModifiedBy>Christine Didion</cp:lastModifiedBy>
  <cp:revision/>
  <dcterms:created xsi:type="dcterms:W3CDTF">2003-04-15T17:36:26Z</dcterms:created>
  <dcterms:modified xsi:type="dcterms:W3CDTF">2024-06-13T18:11:32Z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Zakiya Waller</vt:lpwstr>
  </property>
  <property fmtid="{D5CDD505-2E9C-101B-9397-08002B2CF9AE}" pid="3" name="SharedWithUsers">
    <vt:lpwstr>12;#Zakiya Waller</vt:lpwstr>
  </property>
  <property fmtid="{D5CDD505-2E9C-101B-9397-08002B2CF9AE}" pid="4" name="ContentTypeId">
    <vt:lpwstr>0x01010082CFDC63048EE4419CCEF26E943EE1F3</vt:lpwstr>
  </property>
  <property fmtid="{D5CDD505-2E9C-101B-9397-08002B2CF9AE}" pid="5" name="MediaServiceImageTags">
    <vt:lpwstr/>
  </property>
</Properties>
</file>